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0" windowWidth="11580" windowHeight="4965" tabRatio="843" activeTab="0"/>
  </bookViews>
  <sheets>
    <sheet name="Indice" sheetId="1" r:id="rId1"/>
    <sheet name="Cartera vigente por mes" sheetId="2" r:id="rId2"/>
    <sheet name="Variacion anual de cartera" sheetId="3" r:id="rId3"/>
    <sheet name="Cotizantes por renta" sheetId="4" r:id="rId4"/>
    <sheet name="Cartera por region" sheetId="5" r:id="rId5"/>
    <sheet name="Participacion de cartera" sheetId="6" r:id="rId6"/>
    <sheet name="Participacion de cartera (2)" sheetId="7" r:id="rId7"/>
    <sheet name="Beneficiarios por tipo" sheetId="8" r:id="rId8"/>
    <sheet name="Cartera masculina por edad" sheetId="9" r:id="rId9"/>
    <sheet name="Cartera femenina por edad" sheetId="10" r:id="rId10"/>
    <sheet name="Cartera total por edad" sheetId="11" r:id="rId11"/>
    <sheet name="Suscrip y desahucio del sistema" sheetId="12" r:id="rId12"/>
    <sheet name="Suscrip y desahucio por isapre" sheetId="13" r:id="rId13"/>
    <sheet name="Validador por total" sheetId="14" state="hidden" r:id="rId14"/>
  </sheets>
  <definedNames>
    <definedName name="_Order1" localSheetId="0" hidden="1">255</definedName>
    <definedName name="_Order1" hidden="1">0</definedName>
    <definedName name="_Order2" localSheetId="0" hidden="1">255</definedName>
    <definedName name="_Order2" hidden="1">0</definedName>
    <definedName name="A_impresión_IM" localSheetId="8">'Cartera masculina por edad'!$W$67:$W$68</definedName>
    <definedName name="A_impresión_IM" localSheetId="4">'Cartera por region'!$W$67:$W$68</definedName>
    <definedName name="A_impresión_IM" localSheetId="10">'Cartera total por edad'!$X$68:$X$69</definedName>
    <definedName name="A_impresión_IM" localSheetId="1">'Cartera vigente por mes'!$J$2:$J$5</definedName>
    <definedName name="A_impresión_IM" localSheetId="11">'Suscrip y desahucio del sistema'!#REF!</definedName>
    <definedName name="A_impresión_IM" localSheetId="12">'Suscrip y desahucio por isapre'!#REF!</definedName>
    <definedName name="_xlnm.Print_Area" localSheetId="7">'Beneficiarios por tipo'!$B$3:$H$31</definedName>
    <definedName name="_xlnm.Print_Area" localSheetId="9">'Cartera femenina por edad'!$B$3:$T$30,'Cartera femenina por edad'!$B$34:$T$62,'Cartera femenina por edad'!$B$65:$T$93</definedName>
    <definedName name="_xlnm.Print_Area" localSheetId="8">'Cartera masculina por edad'!$B$3:$T$31,'Cartera masculina por edad'!$B$34:$T$62,'Cartera masculina por edad'!$B$65:$T$92</definedName>
    <definedName name="_xlnm.Print_Area" localSheetId="4">'Cartera por region'!$B$3:$U$30,'Cartera por region'!$B$34:$S$61,'Cartera por region'!$B$65:$S$93</definedName>
    <definedName name="_xlnm.Print_Area" localSheetId="10">'Cartera total por edad'!$B$3:$T$31,'Cartera total por edad'!$B$34:$U$63,'Cartera total por edad'!$B$66:$U$95</definedName>
    <definedName name="_xlnm.Print_Area" localSheetId="1">'Cartera vigente por mes'!$B$3:$P$27,'Cartera vigente por mes'!$B$30:$P$54,'Cartera vigente por mes'!$B$57:$P$81</definedName>
    <definedName name="_xlnm.Print_Area" localSheetId="3">'Cotizantes por renta'!$B$3:$V$31</definedName>
    <definedName name="_xlnm.Print_Area" localSheetId="0">'Indice'!$A:$I</definedName>
    <definedName name="_xlnm.Print_Area" localSheetId="5">'Participacion de cartera'!$B$3:$G$30</definedName>
    <definedName name="_xlnm.Print_Area" localSheetId="6">'Participacion de cartera (2)'!$B$3:$G$30</definedName>
    <definedName name="_xlnm.Print_Area" localSheetId="11">'Suscrip y desahucio del sistema'!$B$2:$H$37</definedName>
    <definedName name="_xlnm.Print_Area" localSheetId="12">'Suscrip y desahucio por isapre'!$B$2:$G$30,'Suscrip y desahucio por isapre'!$B$32:$G$59</definedName>
    <definedName name="_xlnm.Print_Area" localSheetId="2">'Variacion anual de cartera'!$B$3:$K$30</definedName>
  </definedNames>
  <calcPr fullCalcOnLoad="1"/>
</workbook>
</file>

<file path=xl/sharedStrings.xml><?xml version="1.0" encoding="utf-8"?>
<sst xmlns="http://schemas.openxmlformats.org/spreadsheetml/2006/main" count="958" uniqueCount="274">
  <si>
    <t>CUADRO 2.4.1</t>
  </si>
  <si>
    <t/>
  </si>
  <si>
    <t>Año</t>
  </si>
  <si>
    <t>Trimestres</t>
  </si>
  <si>
    <t>Total</t>
  </si>
  <si>
    <t>Contratos</t>
  </si>
  <si>
    <t>anterior</t>
  </si>
  <si>
    <t>I</t>
  </si>
  <si>
    <t>II</t>
  </si>
  <si>
    <t>III</t>
  </si>
  <si>
    <t>IV</t>
  </si>
  <si>
    <t>año</t>
  </si>
  <si>
    <t>Suscripciones</t>
  </si>
  <si>
    <t>Desahucios</t>
  </si>
  <si>
    <t>- Voluntarios</t>
  </si>
  <si>
    <t>- Por parte de la isapre</t>
  </si>
  <si>
    <t>CUADRO 2.4.2</t>
  </si>
  <si>
    <t>Desahucios de contratos</t>
  </si>
  <si>
    <t>Meses</t>
  </si>
  <si>
    <t>suscritos</t>
  </si>
  <si>
    <t>Voluntarios</t>
  </si>
  <si>
    <t>Parte isapre</t>
  </si>
  <si>
    <t>Enero</t>
  </si>
  <si>
    <t>Febrero</t>
  </si>
  <si>
    <t>Marzo</t>
  </si>
  <si>
    <t>Abril</t>
  </si>
  <si>
    <t>Mayo</t>
  </si>
  <si>
    <t>Junio</t>
  </si>
  <si>
    <t>Julio</t>
  </si>
  <si>
    <t>Validador</t>
  </si>
  <si>
    <t>Agosto</t>
  </si>
  <si>
    <t>Septiembre</t>
  </si>
  <si>
    <t>Octubre</t>
  </si>
  <si>
    <t>Noviembre</t>
  </si>
  <si>
    <t>Diciembre</t>
  </si>
  <si>
    <t>Total año</t>
  </si>
  <si>
    <t>CUADRO 2.4.3</t>
  </si>
  <si>
    <t>Cód.</t>
  </si>
  <si>
    <t>Isapres</t>
  </si>
  <si>
    <t>Colmena Golden Cross</t>
  </si>
  <si>
    <t>Vida Tres</t>
  </si>
  <si>
    <t>Isapre Banmédica</t>
  </si>
  <si>
    <t>Consalud S.A.</t>
  </si>
  <si>
    <t>Total isapres abiertas</t>
  </si>
  <si>
    <t>San Lorenzo</t>
  </si>
  <si>
    <t>Chuquicamata</t>
  </si>
  <si>
    <t>Río Blanco</t>
  </si>
  <si>
    <t>Ferrosalud</t>
  </si>
  <si>
    <t>Cruz del Norte</t>
  </si>
  <si>
    <t>Total isapres cerradas</t>
  </si>
  <si>
    <t>Total sistema</t>
  </si>
  <si>
    <t>Distribución porcentual</t>
  </si>
  <si>
    <t>CUADRO 2.1.5</t>
  </si>
  <si>
    <t>Rangos de edad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</si>
  <si>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</si>
  <si>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</si>
  <si>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</si>
  <si>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</si>
  <si>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</si>
  <si>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</si>
  <si>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</si>
  <si>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</si>
  <si>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</si>
  <si>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</si>
  <si>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</si>
  <si>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</si>
  <si>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80-84</t>
  </si>
  <si>
    <t>+ de 84</t>
  </si>
  <si>
    <t>CUADRO 2.2.3</t>
  </si>
  <si>
    <t>CUADRO 2.3.3</t>
  </si>
  <si>
    <t>CUADRO 2.1.6</t>
  </si>
  <si>
    <t>Sexo</t>
  </si>
  <si>
    <t>femenino</t>
  </si>
  <si>
    <t>(%)</t>
  </si>
  <si>
    <t>CUADRO 2.2.4</t>
  </si>
  <si>
    <t>CUADRO 2.3.4</t>
  </si>
  <si>
    <t>20 y más</t>
  </si>
  <si>
    <t>CUADRO 2.1.7</t>
  </si>
  <si>
    <t>&lt;40</t>
  </si>
  <si>
    <t>40-59</t>
  </si>
  <si>
    <t>60+</t>
  </si>
  <si>
    <t>CUADRO 2.2.5</t>
  </si>
  <si>
    <t>amb</t>
  </si>
  <si>
    <t>DIF</t>
  </si>
  <si>
    <t>CUADRO 2.3.5</t>
  </si>
  <si>
    <t>CUADRO 2.1.3</t>
  </si>
  <si>
    <t>Regiones</t>
  </si>
  <si>
    <t>Concen.</t>
  </si>
  <si>
    <t>Ubicación</t>
  </si>
  <si>
    <t xml:space="preserve">     I</t>
  </si>
  <si>
    <t xml:space="preserve">    II</t>
  </si>
  <si>
    <t xml:space="preserve">   III</t>
  </si>
  <si>
    <t xml:space="preserve">    IV</t>
  </si>
  <si>
    <t xml:space="preserve">     V</t>
  </si>
  <si>
    <t xml:space="preserve">    VI</t>
  </si>
  <si>
    <t xml:space="preserve">   VII</t>
  </si>
  <si>
    <t xml:space="preserve">  VIII</t>
  </si>
  <si>
    <t xml:space="preserve">    IX</t>
  </si>
  <si>
    <t xml:space="preserve">     X</t>
  </si>
  <si>
    <t xml:space="preserve">    XI</t>
  </si>
  <si>
    <t xml:space="preserve">   XII</t>
  </si>
  <si>
    <t>RM</t>
  </si>
  <si>
    <t>C.matriz</t>
  </si>
  <si>
    <t>Regional</t>
  </si>
  <si>
    <t>C. Matriz</t>
  </si>
  <si>
    <t>CUADRO 2.2.2</t>
  </si>
  <si>
    <t>CUADRO 2.3.2</t>
  </si>
  <si>
    <t>CUADRO 2.1.1</t>
  </si>
  <si>
    <t>Cargas por</t>
  </si>
  <si>
    <t>Reemplazar celdas</t>
  </si>
  <si>
    <t>cotizante</t>
  </si>
  <si>
    <t>según mes en</t>
  </si>
  <si>
    <t>(N°)</t>
  </si>
  <si>
    <t>estudio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</si>
  <si>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</si>
  <si>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</si>
  <si>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</si>
  <si>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</si>
  <si>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</si>
  <si>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</si>
  <si>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</si>
  <si>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</si>
  <si>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</si>
  <si>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</si>
  <si>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</si>
  <si>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</si>
  <si>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Promedio</t>
  </si>
  <si>
    <t>cargas/cotizantes</t>
  </si>
  <si>
    <t>CUADRO 2.2.1</t>
  </si>
  <si>
    <t>CUADRO 2.3.1</t>
  </si>
  <si>
    <t>prom. Trim 1</t>
  </si>
  <si>
    <t>prom. Trim 2</t>
  </si>
  <si>
    <t>prom. Trim 3</t>
  </si>
  <si>
    <t>prom. Trim 4</t>
  </si>
  <si>
    <t>CUADRO 2.1.4</t>
  </si>
  <si>
    <t>Participación</t>
  </si>
  <si>
    <t>Renta imponible</t>
  </si>
  <si>
    <t>de mercado</t>
  </si>
  <si>
    <t>&lt; $300 mil  (*)</t>
  </si>
  <si>
    <t>Pensionados</t>
  </si>
  <si>
    <t>Indepen-</t>
  </si>
  <si>
    <t>Volun-</t>
  </si>
  <si>
    <t>Pensio-</t>
  </si>
  <si>
    <t xml:space="preserve">s/clas. </t>
  </si>
  <si>
    <t>101 - 150</t>
  </si>
  <si>
    <t>151 - 200</t>
  </si>
  <si>
    <t>201 - 250</t>
  </si>
  <si>
    <t>251 - 300</t>
  </si>
  <si>
    <t>301 - 350</t>
  </si>
  <si>
    <t>351 - 400</t>
  </si>
  <si>
    <t>401 - 500</t>
  </si>
  <si>
    <t>501 - 600</t>
  </si>
  <si>
    <t>601 - 700</t>
  </si>
  <si>
    <t>701 - 800</t>
  </si>
  <si>
    <t>801 - 900</t>
  </si>
  <si>
    <t>dependientes</t>
  </si>
  <si>
    <t>dientes</t>
  </si>
  <si>
    <t>tarios</t>
  </si>
  <si>
    <t>nados</t>
  </si>
  <si>
    <t>Ver Hoja Partic</t>
  </si>
  <si>
    <t>Ver Hoja Renta</t>
  </si>
  <si>
    <t>Ver hoja Bene</t>
  </si>
  <si>
    <t>CUADRO 2.3.6</t>
  </si>
  <si>
    <t>Depen-</t>
  </si>
  <si>
    <t>s/clas.</t>
  </si>
  <si>
    <t>(*)</t>
  </si>
  <si>
    <t>CUADRO 2.1.2</t>
  </si>
  <si>
    <t>COTIZANTES Y BENEFICIARIOS POR ISAPRE</t>
  </si>
  <si>
    <t>Cotizantes</t>
  </si>
  <si>
    <t>Beneficiarios</t>
  </si>
  <si>
    <t>Variación anual</t>
  </si>
  <si>
    <t xml:space="preserve"> 67</t>
  </si>
  <si>
    <t xml:space="preserve"> 78</t>
  </si>
  <si>
    <t xml:space="preserve"> 80</t>
  </si>
  <si>
    <t xml:space="preserve"> 88</t>
  </si>
  <si>
    <t xml:space="preserve"> 99</t>
  </si>
  <si>
    <t>CUADRO 2.1.8</t>
  </si>
  <si>
    <t>Cartera vigente por mes</t>
  </si>
  <si>
    <t>:</t>
  </si>
  <si>
    <t>Cotizantes vigentes del sistema isapre</t>
  </si>
  <si>
    <t>Cargas vigentes del sistema isapre</t>
  </si>
  <si>
    <t>Beneficiarios vigentes del sistema isapre</t>
  </si>
  <si>
    <t>Variación anual de cartera</t>
  </si>
  <si>
    <t>Cotizantes y beneficiarios por isapre, número y tasas de crecimiento</t>
  </si>
  <si>
    <t>Cotizantes por renta</t>
  </si>
  <si>
    <t>Cotizantes por renta imponible, condición previsional e isapre</t>
  </si>
  <si>
    <t>Cartera por región</t>
  </si>
  <si>
    <t>Cotizantes por región e isapre</t>
  </si>
  <si>
    <t>Cargas por región e isapre</t>
  </si>
  <si>
    <t>Beneficiarios por región e isapre</t>
  </si>
  <si>
    <t>Participación cartera</t>
  </si>
  <si>
    <t xml:space="preserve">Participación cotizantes y beneficiarios por isapre </t>
  </si>
  <si>
    <t>Beneficiarios por tipo</t>
  </si>
  <si>
    <t xml:space="preserve">Beneficiarios por condición previsional del cotizante e isapre </t>
  </si>
  <si>
    <t>Cartera masculina por edad</t>
  </si>
  <si>
    <t>Cotizantes sexo masculino por edad e isapre</t>
  </si>
  <si>
    <t>Cargas sexo masculino por edad e isapre</t>
  </si>
  <si>
    <t>Beneficiarios sexo masculino por edad e isapre</t>
  </si>
  <si>
    <t>Cartera femenina por edad</t>
  </si>
  <si>
    <t>Cotizantes sexo femenino por edad e isapre</t>
  </si>
  <si>
    <t>Cargas sexo femenino por edad e isapre</t>
  </si>
  <si>
    <t>Beneficiarios sexo femenino por edad e isapre</t>
  </si>
  <si>
    <t>Cartera total por edad</t>
  </si>
  <si>
    <t>Cotizantes por edad e isapre</t>
  </si>
  <si>
    <t>Cargas por edad e isapre</t>
  </si>
  <si>
    <t>Beneficiarios por edad e isapre</t>
  </si>
  <si>
    <t>Suscripciones y desahucios de contratos por trimestres</t>
  </si>
  <si>
    <t>Suscripciones y desahucios de contratos por mes</t>
  </si>
  <si>
    <t>Suscrip y desahucio por isapre</t>
  </si>
  <si>
    <t>Suscripciones y desahucios de contratos por isapre</t>
  </si>
  <si>
    <t>Cargas</t>
  </si>
  <si>
    <t>Varación anual de cartera</t>
  </si>
  <si>
    <t>Participación de cartera</t>
  </si>
  <si>
    <t>Participación de cartera (2)</t>
  </si>
  <si>
    <t>Beneficiarios portipo</t>
  </si>
  <si>
    <t>s/clas. (*)</t>
  </si>
  <si>
    <t>Sin Edad (*)</t>
  </si>
  <si>
    <t>Sin Clasificar (**)</t>
  </si>
  <si>
    <t>(**) Son aquellos datos que no presentan información en el campo sexo.</t>
  </si>
  <si>
    <t>(*) Son aquellos datos que no presentan información en el campo edad.</t>
  </si>
  <si>
    <t>Participación cartera (2)</t>
  </si>
  <si>
    <t>Participación cotizantes y beneficiarios por isapre con propietarios en común</t>
  </si>
  <si>
    <t>Distrib. geográfica</t>
  </si>
  <si>
    <t>(*) Información que presenta error en en campo región</t>
  </si>
  <si>
    <t>Volver</t>
  </si>
  <si>
    <t>Número</t>
  </si>
  <si>
    <t>Porcentaje</t>
  </si>
  <si>
    <t>Tramos de renta imponible (en miles de pesos ($))</t>
  </si>
  <si>
    <t>más de 900</t>
  </si>
  <si>
    <t>Mas Vida</t>
  </si>
  <si>
    <t>(*) La participación es de cada isapre en relación a su mercado.</t>
  </si>
  <si>
    <t>Fuente: Superintendencia de Salud, Archivo Maestro de Beneficiarios.</t>
  </si>
  <si>
    <t>Fusat Ltda.</t>
  </si>
  <si>
    <t>Isapre Fundación</t>
  </si>
  <si>
    <t>Fuente: Superintendencia de Salud, Archivo Maestro de Suscripciones y Desahucios de Contratos.</t>
  </si>
  <si>
    <t>(*) Sin renta informada o renta igual a 0</t>
  </si>
  <si>
    <t>001 - 100</t>
  </si>
  <si>
    <t>Indice de las Estadísiticas de Cartera del Sistema Isapre</t>
  </si>
  <si>
    <t>XIV</t>
  </si>
  <si>
    <t>XV</t>
  </si>
  <si>
    <t>0 - 14</t>
  </si>
  <si>
    <t>15 - 19</t>
  </si>
  <si>
    <t>Isapre Cruz Blanca S.A.</t>
  </si>
  <si>
    <t>- Mutuo acuerdo</t>
  </si>
  <si>
    <t>Mutuo acuerdo</t>
  </si>
  <si>
    <t>COTIZANTES VIGENTES DEL SISTEMA ISAPRE AÑO 2011</t>
  </si>
  <si>
    <t>Dic/10</t>
  </si>
  <si>
    <t>CARGAS VIGENTES DEL SISTEMA ISAPRE AÑO 2011</t>
  </si>
  <si>
    <t>BENEFICIARIOS VIGENTES DEL SISTEMA ISAPRE AÑO 2011</t>
  </si>
  <si>
    <t>DICIEMBRE DE 2011</t>
  </si>
  <si>
    <t>EN DICIEMBRE DE 2011</t>
  </si>
  <si>
    <t>COTIZANTES SEXO MASCULINO POR EDAD E ISAPRE EN DICIEMBRE DE 2011</t>
  </si>
  <si>
    <t>CARGAS SEXO MASCULINO POR EDAD E ISAPRE EN DICIEMBRE DE 2011</t>
  </si>
  <si>
    <t>BENEFICIARIOS SEXO MASCULINO POR EDAD E ISAPRE EN DICIEMBRE DE 2011</t>
  </si>
  <si>
    <t>COTIZANTES SEXO FEMENINO POR EDAD E ISAPRE EN DICIEMBRE DE 2011</t>
  </si>
  <si>
    <t>CARGAS SEXO FEMENINO POR EDAD E ISAPRE EN DICIEMBRE DE 2011</t>
  </si>
  <si>
    <t>BENEFICIARIOS SEXO FEMENINO POR EDAD E ISAPRE EN DICIEMBRE DE 2011</t>
  </si>
  <si>
    <t>COTIZANTES POR EDAD E ISAPRE EN DICIEMBRE DE 2011</t>
  </si>
  <si>
    <t>CARGAS POR EDAD E ISAPRE EN DICIEMBRE DE 2011</t>
  </si>
  <si>
    <t>BENEFICIARIOS POR EDAD E ISAPRE EN DICIEMBRE DE 2011</t>
  </si>
  <si>
    <t>SUSCRIPCIONES Y DESAHUCIOS DE CONTRATOS POR MES AÑO 2011</t>
  </si>
  <si>
    <t>SUSCRIPCIONES Y DESAHUCIOS DE CONTRATOS POR TRIMESTRES AÑO 2011</t>
  </si>
  <si>
    <t>SUSCRIPCIONES Y DESAHUCIOS DE CONTRATOS POR ISAPRE ENERO-DICIEMBRE 2011</t>
  </si>
  <si>
    <t>PARTICIPACION DE SUSCRIPCIONES Y DESAHUCIOS DE CONTRATOS POR ISAPRE ENERO-DICIEMBRE 2011</t>
  </si>
  <si>
    <t>PARTICIPACIÓN COTIZANTES Y BENEFICIARIOS POR ISAPRE CON PROPIETARIOS EN COMÚN (*)</t>
  </si>
  <si>
    <t>PARTICIPACIÓN COTIZANTES Y BENEFICIARIOS POR ISAPRE (*)</t>
  </si>
  <si>
    <t xml:space="preserve">BENEFICIARIOS POR CONDICIÓN PREVISIONAL DEL COTIZANTE E ISAPRE </t>
  </si>
  <si>
    <t>COTIZANTES POR REGIÓN E ISAPRE EN DICIEMBRE DE 2011</t>
  </si>
  <si>
    <t>CARGAS POR REGIÓN E ISAPRE EN DICIEMBRE DE 2011</t>
  </si>
  <si>
    <t>BENEFICIARIOS POR REGIÓN E ISAPRE EN DICIEMBRE DE 2011</t>
  </si>
  <si>
    <t>COTIZANTES POR RENTA IMPONIBLE, CONDICIÓN PREVISIONAL E ISAPRE EN DICIEMBRE DE 2011</t>
  </si>
  <si>
    <t>DISTRIBUCIÓN PORCENTUAL DE COTIZANTES POR RENTA IMPONIBLE, CONDICIÓN PREVISIONAL E ISAPRE EN DICIEMBRE DE 2011</t>
  </si>
  <si>
    <t>NÚMERO Y TASAS DE CRECIMIENTO</t>
  </si>
  <si>
    <t>Suscripción y desahucios de  contratos del sistema</t>
  </si>
</sst>
</file>

<file path=xl/styles.xml><?xml version="1.0" encoding="utf-8"?>
<styleSheet xmlns="http://schemas.openxmlformats.org/spreadsheetml/2006/main">
  <numFmts count="6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Ch$&quot;#,##0_);\(&quot;Ch$&quot;#,##0\)"/>
    <numFmt numFmtId="179" formatCode="&quot;Ch$&quot;#,##0_);[Red]\(&quot;Ch$&quot;#,##0\)"/>
    <numFmt numFmtId="180" formatCode="&quot;Ch$&quot;#,##0.00_);\(&quot;Ch$&quot;#,##0.00\)"/>
    <numFmt numFmtId="181" formatCode="&quot;Ch$&quot;#,##0.00_);[Red]\(&quot;Ch$&quot;#,##0.00\)"/>
    <numFmt numFmtId="182" formatCode="_(&quot;Ch$&quot;* #,##0_);_(&quot;Ch$&quot;* \(#,##0\);_(&quot;Ch$&quot;* &quot;-&quot;_);_(@_)"/>
    <numFmt numFmtId="183" formatCode="_(&quot;Ch$&quot;* #,##0.00_);_(&quot;Ch$&quot;* \(#,##0.00\);_(&quot;Ch$&quot;* &quot;-&quot;??_);_(@_)"/>
    <numFmt numFmtId="184" formatCode="&quot;$&quot;#,##0;&quot;$&quot;\-#,##0"/>
    <numFmt numFmtId="185" formatCode="&quot;$&quot;#,##0;[Red]&quot;$&quot;\-#,##0"/>
    <numFmt numFmtId="186" formatCode="&quot;$&quot;#,##0.00;&quot;$&quot;\-#,##0.00"/>
    <numFmt numFmtId="187" formatCode="&quot;$&quot;#,##0.00;[Red]&quot;$&quot;\-#,##0.00"/>
    <numFmt numFmtId="188" formatCode="_ &quot;$&quot;* #,##0_ ;_ &quot;$&quot;* \-#,##0_ ;_ &quot;$&quot;* &quot;-&quot;_ ;_ @_ "/>
    <numFmt numFmtId="189" formatCode="_ * #,##0_ ;_ * \-#,##0_ ;_ * &quot;-&quot;_ ;_ @_ "/>
    <numFmt numFmtId="190" formatCode="_ &quot;$&quot;* #,##0.00_ ;_ &quot;$&quot;* \-#,##0.00_ ;_ &quot;$&quot;* &quot;-&quot;??_ ;_ @_ "/>
    <numFmt numFmtId="191" formatCode="_ * #,##0.00_ ;_ * \-#,##0.00_ ;_ * &quot;-&quot;??_ ;_ @_ "/>
    <numFmt numFmtId="192" formatCode="#,##0\ &quot;Pts&quot;;\-#,##0\ &quot;Pts&quot;"/>
    <numFmt numFmtId="193" formatCode="#,##0\ &quot;Pts&quot;;[Red]\-#,##0\ &quot;Pts&quot;"/>
    <numFmt numFmtId="194" formatCode="#,##0.00\ &quot;Pts&quot;;\-#,##0.00\ &quot;Pts&quot;"/>
    <numFmt numFmtId="195" formatCode="#,##0.00\ &quot;Pts&quot;;[Red]\-#,##0.00\ &quot;Pts&quot;"/>
    <numFmt numFmtId="196" formatCode="_-* #,##0\ &quot;Pts&quot;_-;\-* #,##0\ &quot;Pts&quot;_-;_-* &quot;-&quot;\ &quot;Pts&quot;_-;_-@_-"/>
    <numFmt numFmtId="197" formatCode="_-* #,##0\ _P_t_s_-;\-* #,##0\ _P_t_s_-;_-* &quot;-&quot;\ _P_t_s_-;_-@_-"/>
    <numFmt numFmtId="198" formatCode="_-* #,##0.00\ &quot;Pts&quot;_-;\-* #,##0.00\ &quot;Pts&quot;_-;_-* &quot;-&quot;??\ &quot;Pts&quot;_-;_-@_-"/>
    <numFmt numFmtId="199" formatCode="_-* #,##0.00\ _P_t_s_-;\-* #,##0.00\ _P_t_s_-;_-* &quot;-&quot;??\ _P_t_s_-;_-@_-"/>
    <numFmt numFmtId="200" formatCode="&quot;Peso&quot;#,##0;\-&quot;Peso&quot;#,##0"/>
    <numFmt numFmtId="201" formatCode="&quot;Peso&quot;#,##0;[Red]\-&quot;Peso&quot;#,##0"/>
    <numFmt numFmtId="202" formatCode="&quot;Peso&quot;#,##0.00;\-&quot;Peso&quot;#,##0.00"/>
    <numFmt numFmtId="203" formatCode="&quot;Peso&quot;#,##0.00;[Red]\-&quot;Peso&quot;#,##0.00"/>
    <numFmt numFmtId="204" formatCode="_-&quot;Peso&quot;* #,##0_-;\-&quot;Peso&quot;* #,##0_-;_-&quot;Peso&quot;* &quot;-&quot;_-;_-@_-"/>
    <numFmt numFmtId="205" formatCode="_-&quot;Peso&quot;* #,##0.00_-;\-&quot;Peso&quot;* #,##0.00_-;_-&quot;Peso&quot;* &quot;-&quot;??_-;_-@_-"/>
    <numFmt numFmtId="206" formatCode="General_)"/>
    <numFmt numFmtId="207" formatCode="#,##0.0_);\(#,##0.0\)"/>
    <numFmt numFmtId="208" formatCode="0.0_)"/>
    <numFmt numFmtId="209" formatCode="_ * #,##0.0_ ;_ * \-#,##0.0_ ;_ * &quot;-&quot;??_ ;_ @_ "/>
    <numFmt numFmtId="210" formatCode="_ * #,##0_ ;_ * \-#,##0_ ;_ * &quot;-&quot;??_ ;_ @_ "/>
    <numFmt numFmtId="211" formatCode="#,##0.0"/>
    <numFmt numFmtId="212" formatCode="0.0%"/>
    <numFmt numFmtId="213" formatCode="0_)"/>
    <numFmt numFmtId="214" formatCode="#,##0.0000_);\(#,##0.0000\)"/>
    <numFmt numFmtId="215" formatCode="_ * #,##0.000_ ;_ * \-#,##0.000_ ;_ * &quot;-&quot;??_ ;_ @_ "/>
    <numFmt numFmtId="216" formatCode="_ * #,##0.0000_ ;_ * \-#,##0.0000_ ;_ * &quot;-&quot;??_ ;_ @_ "/>
    <numFmt numFmtId="217" formatCode="_(* #,##0.0000_);_(* \(#,##0.0000\);_(* &quot;-&quot;????_);_(@_)"/>
    <numFmt numFmtId="218" formatCode="#,##0_);\(#,##0\)"/>
  </numFmts>
  <fonts count="61">
    <font>
      <sz val="12"/>
      <name val="TIMES"/>
      <family val="0"/>
    </font>
    <font>
      <b/>
      <sz val="12"/>
      <name val="Helvetica-Narrow"/>
      <family val="0"/>
    </font>
    <font>
      <i/>
      <sz val="12"/>
      <name val="Helvetica-Narrow"/>
      <family val="0"/>
    </font>
    <font>
      <b/>
      <i/>
      <sz val="12"/>
      <name val="Helvetica-Narrow"/>
      <family val="0"/>
    </font>
    <font>
      <sz val="12"/>
      <name val="Helvetica-Narrow"/>
      <family val="0"/>
    </font>
    <font>
      <sz val="10"/>
      <name val="Helv"/>
      <family val="0"/>
    </font>
    <font>
      <u val="single"/>
      <sz val="9.6"/>
      <color indexed="12"/>
      <name val="TIMES"/>
      <family val="0"/>
    </font>
    <font>
      <u val="single"/>
      <sz val="9.6"/>
      <color indexed="36"/>
      <name val="TIMES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8.5"/>
      <name val="Verdana"/>
      <family val="2"/>
    </font>
    <font>
      <b/>
      <sz val="14"/>
      <color indexed="63"/>
      <name val="Verdana"/>
      <family val="2"/>
    </font>
    <font>
      <b/>
      <u val="single"/>
      <sz val="8.5"/>
      <name val="Verdana"/>
      <family val="2"/>
    </font>
    <font>
      <b/>
      <sz val="8.5"/>
      <name val="Verdana"/>
      <family val="2"/>
    </font>
    <font>
      <u val="single"/>
      <sz val="8.5"/>
      <name val="Verdana"/>
      <family val="2"/>
    </font>
    <font>
      <b/>
      <u val="single"/>
      <sz val="11"/>
      <color indexed="9"/>
      <name val="Verdana"/>
      <family val="2"/>
    </font>
    <font>
      <sz val="8"/>
      <name val="Verdana"/>
      <family val="2"/>
    </font>
    <font>
      <b/>
      <sz val="10.5"/>
      <color indexed="63"/>
      <name val="Verdana"/>
      <family val="2"/>
    </font>
    <font>
      <sz val="8"/>
      <color indexed="8"/>
      <name val="Verdana"/>
      <family val="2"/>
    </font>
    <font>
      <sz val="8"/>
      <color indexed="9"/>
      <name val="Verdana"/>
      <family val="2"/>
    </font>
    <font>
      <b/>
      <i/>
      <sz val="8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b/>
      <u val="single"/>
      <sz val="9.6"/>
      <color indexed="63"/>
      <name val="Verdana"/>
      <family val="2"/>
    </font>
    <font>
      <sz val="8"/>
      <color indexed="10"/>
      <name val="Verdana"/>
      <family val="2"/>
    </font>
    <font>
      <b/>
      <u val="single"/>
      <sz val="11"/>
      <color indexed="63"/>
      <name val="Verdana"/>
      <family val="2"/>
    </font>
    <font>
      <sz val="10"/>
      <name val="Verdana"/>
      <family val="2"/>
    </font>
    <font>
      <b/>
      <sz val="10"/>
      <color indexed="6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8">
    <xf numFmtId="20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1" fillId="30" borderId="0" applyNumberFormat="0" applyBorder="0" applyAlignment="0" applyProtection="0"/>
    <xf numFmtId="191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52" fillId="31" borderId="0" applyNumberFormat="0" applyBorder="0" applyAlignment="0" applyProtection="0"/>
    <xf numFmtId="206" fontId="5" fillId="0" borderId="0">
      <alignment/>
      <protection/>
    </xf>
    <xf numFmtId="37" fontId="5" fillId="0" borderId="0">
      <alignment/>
      <protection/>
    </xf>
    <xf numFmtId="206" fontId="0" fillId="0" borderId="0">
      <alignment/>
      <protection/>
    </xf>
    <xf numFmtId="206" fontId="0" fillId="0" borderId="0">
      <alignment/>
      <protection/>
    </xf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195">
    <xf numFmtId="206" fontId="0" fillId="0" borderId="0" xfId="0" applyAlignment="1">
      <alignment/>
    </xf>
    <xf numFmtId="206" fontId="8" fillId="0" borderId="0" xfId="0" applyFont="1" applyAlignment="1">
      <alignment/>
    </xf>
    <xf numFmtId="3" fontId="8" fillId="0" borderId="0" xfId="0" applyNumberFormat="1" applyFont="1" applyAlignment="1">
      <alignment/>
    </xf>
    <xf numFmtId="37" fontId="25" fillId="0" borderId="0" xfId="55" applyFont="1">
      <alignment/>
      <protection/>
    </xf>
    <xf numFmtId="37" fontId="25" fillId="0" borderId="0" xfId="55" applyFont="1" applyAlignment="1">
      <alignment horizontal="center"/>
      <protection/>
    </xf>
    <xf numFmtId="206" fontId="26" fillId="0" borderId="0" xfId="56" applyFont="1" applyAlignment="1">
      <alignment horizontal="center"/>
      <protection/>
    </xf>
    <xf numFmtId="206" fontId="26" fillId="0" borderId="0" xfId="56" applyFont="1" applyAlignment="1">
      <alignment horizontal="center"/>
      <protection/>
    </xf>
    <xf numFmtId="37" fontId="27" fillId="0" borderId="0" xfId="55" applyFont="1">
      <alignment/>
      <protection/>
    </xf>
    <xf numFmtId="37" fontId="28" fillId="0" borderId="0" xfId="55" applyFont="1">
      <alignment/>
      <protection/>
    </xf>
    <xf numFmtId="37" fontId="29" fillId="0" borderId="0" xfId="55" applyFont="1">
      <alignment/>
      <protection/>
    </xf>
    <xf numFmtId="206" fontId="30" fillId="33" borderId="0" xfId="45" applyNumberFormat="1" applyFont="1" applyFill="1" applyAlignment="1" applyProtection="1">
      <alignment horizontal="center"/>
      <protection/>
    </xf>
    <xf numFmtId="206" fontId="31" fillId="0" borderId="0" xfId="0" applyFont="1" applyAlignment="1">
      <alignment/>
    </xf>
    <xf numFmtId="37" fontId="32" fillId="0" borderId="0" xfId="0" applyNumberFormat="1" applyFont="1" applyAlignment="1" applyProtection="1">
      <alignment horizontal="center"/>
      <protection/>
    </xf>
    <xf numFmtId="37" fontId="31" fillId="0" borderId="0" xfId="0" applyNumberFormat="1" applyFont="1" applyAlignment="1" applyProtection="1">
      <alignment horizontal="right"/>
      <protection/>
    </xf>
    <xf numFmtId="37" fontId="31" fillId="0" borderId="0" xfId="0" applyNumberFormat="1" applyFont="1" applyAlignment="1" applyProtection="1">
      <alignment/>
      <protection/>
    </xf>
    <xf numFmtId="206" fontId="33" fillId="0" borderId="10" xfId="54" applyNumberFormat="1" applyFont="1" applyBorder="1" applyAlignment="1" applyProtection="1">
      <alignment horizontal="right"/>
      <protection locked="0"/>
    </xf>
    <xf numFmtId="206" fontId="33" fillId="34" borderId="0" xfId="54" applyNumberFormat="1" applyFont="1" applyFill="1" applyBorder="1" applyAlignment="1" applyProtection="1">
      <alignment horizontal="right"/>
      <protection locked="0"/>
    </xf>
    <xf numFmtId="206" fontId="33" fillId="0" borderId="0" xfId="54" applyNumberFormat="1" applyFont="1" applyAlignment="1" applyProtection="1">
      <alignment horizontal="right"/>
      <protection locked="0"/>
    </xf>
    <xf numFmtId="37" fontId="31" fillId="0" borderId="0" xfId="0" applyNumberFormat="1" applyFont="1" applyAlignment="1" applyProtection="1">
      <alignment horizontal="center"/>
      <protection/>
    </xf>
    <xf numFmtId="206" fontId="33" fillId="0" borderId="11" xfId="54" applyNumberFormat="1" applyFont="1" applyBorder="1" applyAlignment="1" applyProtection="1">
      <alignment horizontal="right"/>
      <protection locked="0"/>
    </xf>
    <xf numFmtId="206" fontId="33" fillId="0" borderId="0" xfId="54" applyNumberFormat="1" applyFont="1" applyBorder="1" applyAlignment="1" applyProtection="1">
      <alignment horizontal="right"/>
      <protection locked="0"/>
    </xf>
    <xf numFmtId="37" fontId="31" fillId="0" borderId="0" xfId="0" applyNumberFormat="1" applyFont="1" applyAlignment="1" applyProtection="1">
      <alignment horizontal="left"/>
      <protection/>
    </xf>
    <xf numFmtId="37" fontId="31" fillId="0" borderId="0" xfId="0" applyNumberFormat="1" applyFont="1" applyBorder="1" applyAlignment="1" applyProtection="1">
      <alignment/>
      <protection/>
    </xf>
    <xf numFmtId="3" fontId="31" fillId="0" borderId="0" xfId="0" applyNumberFormat="1" applyFont="1" applyAlignment="1" applyProtection="1">
      <alignment/>
      <protection/>
    </xf>
    <xf numFmtId="212" fontId="31" fillId="0" borderId="0" xfId="59" applyNumberFormat="1" applyFont="1" applyAlignment="1" applyProtection="1">
      <alignment/>
      <protection/>
    </xf>
    <xf numFmtId="207" fontId="31" fillId="0" borderId="0" xfId="0" applyNumberFormat="1" applyFont="1" applyAlignment="1" applyProtection="1">
      <alignment/>
      <protection/>
    </xf>
    <xf numFmtId="37" fontId="35" fillId="0" borderId="0" xfId="0" applyNumberFormat="1" applyFont="1" applyAlignment="1" applyProtection="1">
      <alignment/>
      <protection/>
    </xf>
    <xf numFmtId="37" fontId="36" fillId="0" borderId="0" xfId="0" applyNumberFormat="1" applyFont="1" applyAlignment="1" applyProtection="1">
      <alignment/>
      <protection/>
    </xf>
    <xf numFmtId="3" fontId="31" fillId="0" borderId="12" xfId="0" applyNumberFormat="1" applyFont="1" applyBorder="1" applyAlignment="1" applyProtection="1">
      <alignment/>
      <protection/>
    </xf>
    <xf numFmtId="206" fontId="31" fillId="0" borderId="0" xfId="0" applyFont="1" applyAlignment="1">
      <alignment horizontal="right"/>
    </xf>
    <xf numFmtId="3" fontId="31" fillId="0" borderId="0" xfId="0" applyNumberFormat="1" applyFont="1" applyAlignment="1">
      <alignment/>
    </xf>
    <xf numFmtId="206" fontId="31" fillId="0" borderId="0" xfId="0" applyNumberFormat="1" applyFont="1" applyAlignment="1" applyProtection="1">
      <alignment/>
      <protection/>
    </xf>
    <xf numFmtId="37" fontId="32" fillId="0" borderId="0" xfId="0" applyNumberFormat="1" applyFont="1" applyFill="1" applyAlignment="1" applyProtection="1">
      <alignment horizontal="center"/>
      <protection/>
    </xf>
    <xf numFmtId="3" fontId="31" fillId="0" borderId="0" xfId="48" applyNumberFormat="1" applyFont="1" applyAlignment="1" applyProtection="1">
      <alignment/>
      <protection/>
    </xf>
    <xf numFmtId="208" fontId="31" fillId="0" borderId="12" xfId="0" applyNumberFormat="1" applyFont="1" applyBorder="1" applyAlignment="1" applyProtection="1">
      <alignment horizontal="left"/>
      <protection/>
    </xf>
    <xf numFmtId="208" fontId="31" fillId="0" borderId="13" xfId="0" applyNumberFormat="1" applyFont="1" applyBorder="1" applyAlignment="1" applyProtection="1">
      <alignment horizontal="left"/>
      <protection/>
    </xf>
    <xf numFmtId="211" fontId="31" fillId="0" borderId="12" xfId="48" applyNumberFormat="1" applyFont="1" applyBorder="1" applyAlignment="1" applyProtection="1">
      <alignment/>
      <protection/>
    </xf>
    <xf numFmtId="37" fontId="36" fillId="0" borderId="0" xfId="0" applyNumberFormat="1" applyFont="1" applyAlignment="1" applyProtection="1">
      <alignment horizontal="center"/>
      <protection/>
    </xf>
    <xf numFmtId="211" fontId="31" fillId="0" borderId="0" xfId="0" applyNumberFormat="1" applyFont="1" applyAlignment="1">
      <alignment/>
    </xf>
    <xf numFmtId="37" fontId="31" fillId="0" borderId="0" xfId="0" applyNumberFormat="1" applyFont="1" applyBorder="1" applyAlignment="1" applyProtection="1">
      <alignment horizontal="center"/>
      <protection/>
    </xf>
    <xf numFmtId="37" fontId="37" fillId="0" borderId="0" xfId="0" applyNumberFormat="1" applyFont="1" applyBorder="1" applyAlignment="1" applyProtection="1">
      <alignment horizontal="left"/>
      <protection/>
    </xf>
    <xf numFmtId="3" fontId="31" fillId="0" borderId="0" xfId="0" applyNumberFormat="1" applyFont="1" applyBorder="1" applyAlignment="1" applyProtection="1">
      <alignment horizontal="right"/>
      <protection/>
    </xf>
    <xf numFmtId="206" fontId="31" fillId="0" borderId="0" xfId="0" applyFont="1" applyBorder="1" applyAlignment="1">
      <alignment/>
    </xf>
    <xf numFmtId="3" fontId="31" fillId="0" borderId="0" xfId="0" applyNumberFormat="1" applyFont="1" applyBorder="1" applyAlignment="1" applyProtection="1">
      <alignment horizontal="left"/>
      <protection/>
    </xf>
    <xf numFmtId="3" fontId="31" fillId="0" borderId="0" xfId="48" applyNumberFormat="1" applyFont="1" applyAlignment="1">
      <alignment/>
    </xf>
    <xf numFmtId="3" fontId="31" fillId="0" borderId="0" xfId="0" applyNumberFormat="1" applyFont="1" applyBorder="1" applyAlignment="1" applyProtection="1" quotePrefix="1">
      <alignment horizontal="left"/>
      <protection/>
    </xf>
    <xf numFmtId="3" fontId="31" fillId="0" borderId="13" xfId="0" applyNumberFormat="1" applyFont="1" applyBorder="1" applyAlignment="1" applyProtection="1" quotePrefix="1">
      <alignment horizontal="left"/>
      <protection/>
    </xf>
    <xf numFmtId="3" fontId="31" fillId="0" borderId="13" xfId="48" applyNumberFormat="1" applyFont="1" applyBorder="1" applyAlignment="1">
      <alignment/>
    </xf>
    <xf numFmtId="3" fontId="31" fillId="0" borderId="0" xfId="48" applyNumberFormat="1" applyFont="1" applyBorder="1" applyAlignment="1">
      <alignment/>
    </xf>
    <xf numFmtId="206" fontId="38" fillId="0" borderId="0" xfId="45" applyNumberFormat="1" applyFont="1" applyAlignment="1" applyProtection="1">
      <alignment horizontal="center"/>
      <protection/>
    </xf>
    <xf numFmtId="3" fontId="31" fillId="0" borderId="0" xfId="0" applyNumberFormat="1" applyFont="1" applyBorder="1" applyAlignment="1" applyProtection="1">
      <alignment horizontal="centerContinuous"/>
      <protection/>
    </xf>
    <xf numFmtId="3" fontId="31" fillId="0" borderId="0" xfId="0" applyNumberFormat="1" applyFont="1" applyBorder="1" applyAlignment="1">
      <alignment/>
    </xf>
    <xf numFmtId="206" fontId="30" fillId="0" borderId="0" xfId="45" applyNumberFormat="1" applyFont="1" applyFill="1" applyAlignment="1" applyProtection="1">
      <alignment/>
      <protection/>
    </xf>
    <xf numFmtId="37" fontId="35" fillId="0" borderId="0" xfId="0" applyNumberFormat="1" applyFont="1" applyAlignment="1" applyProtection="1">
      <alignment horizontal="center"/>
      <protection/>
    </xf>
    <xf numFmtId="37" fontId="31" fillId="0" borderId="0" xfId="0" applyNumberFormat="1" applyFont="1" applyBorder="1" applyAlignment="1" applyProtection="1">
      <alignment horizontal="centerContinuous"/>
      <protection/>
    </xf>
    <xf numFmtId="37" fontId="31" fillId="0" borderId="0" xfId="0" applyNumberFormat="1" applyFont="1" applyBorder="1" applyAlignment="1" applyProtection="1">
      <alignment horizontal="right"/>
      <protection/>
    </xf>
    <xf numFmtId="206" fontId="31" fillId="0" borderId="0" xfId="0" applyNumberFormat="1" applyFont="1" applyAlignment="1" applyProtection="1" quotePrefix="1">
      <alignment/>
      <protection/>
    </xf>
    <xf numFmtId="37" fontId="31" fillId="0" borderId="0" xfId="0" applyNumberFormat="1" applyFont="1" applyAlignment="1" applyProtection="1" quotePrefix="1">
      <alignment/>
      <protection/>
    </xf>
    <xf numFmtId="211" fontId="39" fillId="0" borderId="0" xfId="48" applyNumberFormat="1" applyFont="1" applyAlignment="1" applyProtection="1">
      <alignment/>
      <protection/>
    </xf>
    <xf numFmtId="211" fontId="31" fillId="0" borderId="0" xfId="48" applyNumberFormat="1" applyFont="1" applyBorder="1" applyAlignment="1" applyProtection="1">
      <alignment/>
      <protection/>
    </xf>
    <xf numFmtId="3" fontId="31" fillId="0" borderId="0" xfId="0" applyNumberFormat="1" applyFont="1" applyAlignment="1" applyProtection="1">
      <alignment horizontal="left"/>
      <protection/>
    </xf>
    <xf numFmtId="3" fontId="31" fillId="0" borderId="0" xfId="0" applyNumberFormat="1" applyFont="1" applyAlignment="1" applyProtection="1">
      <alignment/>
      <protection/>
    </xf>
    <xf numFmtId="211" fontId="31" fillId="0" borderId="0" xfId="0" applyNumberFormat="1" applyFont="1" applyAlignment="1" applyProtection="1">
      <alignment/>
      <protection/>
    </xf>
    <xf numFmtId="212" fontId="31" fillId="0" borderId="0" xfId="59" applyNumberFormat="1" applyFont="1" applyAlignment="1" applyProtection="1">
      <alignment horizontal="left"/>
      <protection/>
    </xf>
    <xf numFmtId="206" fontId="31" fillId="0" borderId="0" xfId="0" applyFont="1" applyAlignment="1" quotePrefix="1">
      <alignment horizontal="right"/>
    </xf>
    <xf numFmtId="37" fontId="31" fillId="0" borderId="0" xfId="0" applyNumberFormat="1" applyFont="1" applyAlignment="1" applyProtection="1">
      <alignment horizontal="justify" wrapText="1"/>
      <protection/>
    </xf>
    <xf numFmtId="206" fontId="31" fillId="0" borderId="0" xfId="0" applyNumberFormat="1" applyFont="1" applyAlignment="1" applyProtection="1">
      <alignment horizontal="left"/>
      <protection/>
    </xf>
    <xf numFmtId="37" fontId="36" fillId="0" borderId="0" xfId="0" applyNumberFormat="1" applyFont="1" applyAlignment="1" applyProtection="1">
      <alignment horizontal="centerContinuous"/>
      <protection/>
    </xf>
    <xf numFmtId="37" fontId="32" fillId="0" borderId="0" xfId="0" applyNumberFormat="1" applyFont="1" applyAlignment="1" applyProtection="1">
      <alignment horizontal="centerContinuous"/>
      <protection/>
    </xf>
    <xf numFmtId="206" fontId="36" fillId="0" borderId="0" xfId="0" applyFont="1" applyAlignment="1">
      <alignment horizontal="centerContinuous"/>
    </xf>
    <xf numFmtId="37" fontId="31" fillId="0" borderId="0" xfId="0" applyNumberFormat="1" applyFont="1" applyAlignment="1" applyProtection="1">
      <alignment/>
      <protection/>
    </xf>
    <xf numFmtId="206" fontId="31" fillId="0" borderId="0" xfId="57" applyFont="1">
      <alignment/>
      <protection/>
    </xf>
    <xf numFmtId="37" fontId="32" fillId="0" borderId="0" xfId="57" applyNumberFormat="1" applyFont="1" applyAlignment="1" applyProtection="1">
      <alignment horizontal="center"/>
      <protection/>
    </xf>
    <xf numFmtId="206" fontId="31" fillId="0" borderId="0" xfId="57" applyNumberFormat="1" applyFont="1" applyProtection="1">
      <alignment/>
      <protection/>
    </xf>
    <xf numFmtId="206" fontId="32" fillId="0" borderId="0" xfId="57" applyFont="1" applyAlignment="1">
      <alignment horizontal="center"/>
      <protection/>
    </xf>
    <xf numFmtId="206" fontId="31" fillId="0" borderId="0" xfId="57" applyNumberFormat="1" applyFont="1" applyProtection="1" quotePrefix="1">
      <alignment/>
      <protection/>
    </xf>
    <xf numFmtId="37" fontId="31" fillId="0" borderId="0" xfId="57" applyNumberFormat="1" applyFont="1" applyAlignment="1" applyProtection="1">
      <alignment horizontal="center"/>
      <protection/>
    </xf>
    <xf numFmtId="3" fontId="31" fillId="0" borderId="0" xfId="57" applyNumberFormat="1" applyFont="1">
      <alignment/>
      <protection/>
    </xf>
    <xf numFmtId="212" fontId="31" fillId="0" borderId="0" xfId="50" applyNumberFormat="1" applyFont="1" applyAlignment="1" applyProtection="1">
      <alignment/>
      <protection/>
    </xf>
    <xf numFmtId="3" fontId="31" fillId="0" borderId="0" xfId="50" applyNumberFormat="1" applyFont="1" applyAlignment="1" applyProtection="1">
      <alignment/>
      <protection/>
    </xf>
    <xf numFmtId="37" fontId="31" fillId="0" borderId="0" xfId="57" applyNumberFormat="1" applyFont="1" applyProtection="1">
      <alignment/>
      <protection/>
    </xf>
    <xf numFmtId="212" fontId="31" fillId="0" borderId="0" xfId="57" applyNumberFormat="1" applyFont="1" applyProtection="1">
      <alignment/>
      <protection/>
    </xf>
    <xf numFmtId="3" fontId="31" fillId="0" borderId="0" xfId="50" applyNumberFormat="1" applyFont="1" applyAlignment="1">
      <alignment/>
    </xf>
    <xf numFmtId="208" fontId="31" fillId="0" borderId="10" xfId="57" applyNumberFormat="1" applyFont="1" applyBorder="1" applyProtection="1">
      <alignment/>
      <protection/>
    </xf>
    <xf numFmtId="206" fontId="31" fillId="0" borderId="10" xfId="57" applyNumberFormat="1" applyFont="1" applyBorder="1" applyProtection="1">
      <alignment/>
      <protection/>
    </xf>
    <xf numFmtId="206" fontId="31" fillId="0" borderId="0" xfId="57" applyFont="1" quotePrefix="1">
      <alignment/>
      <protection/>
    </xf>
    <xf numFmtId="206" fontId="33" fillId="0" borderId="14" xfId="54" applyNumberFormat="1" applyFont="1" applyBorder="1" applyAlignment="1" applyProtection="1">
      <alignment horizontal="right"/>
      <protection locked="0"/>
    </xf>
    <xf numFmtId="39" fontId="31" fillId="0" borderId="0" xfId="0" applyNumberFormat="1" applyFont="1" applyAlignment="1">
      <alignment/>
    </xf>
    <xf numFmtId="39" fontId="31" fillId="0" borderId="0" xfId="0" applyNumberFormat="1" applyFont="1" applyAlignment="1" applyProtection="1">
      <alignment/>
      <protection/>
    </xf>
    <xf numFmtId="39" fontId="31" fillId="0" borderId="0" xfId="0" applyNumberFormat="1" applyFont="1" applyAlignment="1">
      <alignment horizontal="right"/>
    </xf>
    <xf numFmtId="206" fontId="31" fillId="0" borderId="0" xfId="0" applyNumberFormat="1" applyFont="1" applyAlignment="1" applyProtection="1">
      <alignment horizontal="center"/>
      <protection/>
    </xf>
    <xf numFmtId="39" fontId="31" fillId="0" borderId="0" xfId="0" applyNumberFormat="1" applyFont="1" applyAlignment="1" applyProtection="1">
      <alignment horizontal="right"/>
      <protection/>
    </xf>
    <xf numFmtId="206" fontId="31" fillId="0" borderId="0" xfId="0" applyFont="1" applyAlignment="1">
      <alignment horizontal="center"/>
    </xf>
    <xf numFmtId="212" fontId="31" fillId="0" borderId="0" xfId="48" applyNumberFormat="1" applyFont="1" applyAlignment="1" applyProtection="1">
      <alignment/>
      <protection/>
    </xf>
    <xf numFmtId="211" fontId="31" fillId="0" borderId="0" xfId="48" applyNumberFormat="1" applyFont="1" applyAlignment="1" applyProtection="1">
      <alignment/>
      <protection/>
    </xf>
    <xf numFmtId="37" fontId="37" fillId="0" borderId="0" xfId="0" applyNumberFormat="1" applyFont="1" applyAlignment="1" applyProtection="1">
      <alignment horizontal="left"/>
      <protection/>
    </xf>
    <xf numFmtId="206" fontId="40" fillId="0" borderId="0" xfId="45" applyNumberFormat="1" applyFont="1" applyAlignment="1" applyProtection="1">
      <alignment/>
      <protection/>
    </xf>
    <xf numFmtId="206" fontId="40" fillId="0" borderId="0" xfId="45" applyNumberFormat="1" applyFont="1" applyAlignment="1" applyProtection="1">
      <alignment horizontal="center"/>
      <protection/>
    </xf>
    <xf numFmtId="206" fontId="31" fillId="0" borderId="13" xfId="0" applyNumberFormat="1" applyFont="1" applyBorder="1" applyAlignment="1" applyProtection="1">
      <alignment/>
      <protection/>
    </xf>
    <xf numFmtId="206" fontId="31" fillId="34" borderId="0" xfId="0" applyFont="1" applyFill="1" applyAlignment="1">
      <alignment/>
    </xf>
    <xf numFmtId="212" fontId="31" fillId="0" borderId="0" xfId="0" applyNumberFormat="1" applyFont="1" applyAlignment="1">
      <alignment/>
    </xf>
    <xf numFmtId="3" fontId="31" fillId="0" borderId="0" xfId="48" applyNumberFormat="1" applyFont="1" applyBorder="1" applyAlignment="1" applyProtection="1">
      <alignment/>
      <protection/>
    </xf>
    <xf numFmtId="212" fontId="31" fillId="0" borderId="0" xfId="48" applyNumberFormat="1" applyFont="1" applyBorder="1" applyAlignment="1" applyProtection="1">
      <alignment/>
      <protection/>
    </xf>
    <xf numFmtId="207" fontId="31" fillId="0" borderId="0" xfId="0" applyNumberFormat="1" applyFont="1" applyAlignment="1" applyProtection="1">
      <alignment horizontal="left"/>
      <protection/>
    </xf>
    <xf numFmtId="206" fontId="31" fillId="0" borderId="0" xfId="0" applyNumberFormat="1" applyFont="1" applyBorder="1" applyAlignment="1" applyProtection="1">
      <alignment/>
      <protection/>
    </xf>
    <xf numFmtId="206" fontId="36" fillId="0" borderId="0" xfId="0" applyNumberFormat="1" applyFont="1" applyAlignment="1" applyProtection="1">
      <alignment horizontal="centerContinuous"/>
      <protection/>
    </xf>
    <xf numFmtId="206" fontId="31" fillId="0" borderId="0" xfId="0" applyNumberFormat="1" applyFont="1" applyAlignment="1" applyProtection="1">
      <alignment horizontal="centerContinuous"/>
      <protection/>
    </xf>
    <xf numFmtId="206" fontId="31" fillId="0" borderId="0" xfId="0" applyNumberFormat="1" applyFont="1" applyAlignment="1" applyProtection="1">
      <alignment horizontal="right"/>
      <protection/>
    </xf>
    <xf numFmtId="3" fontId="37" fillId="0" borderId="0" xfId="48" applyNumberFormat="1" applyFont="1" applyAlignment="1" applyProtection="1">
      <alignment/>
      <protection/>
    </xf>
    <xf numFmtId="211" fontId="31" fillId="0" borderId="0" xfId="48" applyNumberFormat="1" applyFont="1" applyAlignment="1">
      <alignment/>
    </xf>
    <xf numFmtId="208" fontId="31" fillId="0" borderId="10" xfId="0" applyNumberFormat="1" applyFont="1" applyBorder="1" applyAlignment="1" applyProtection="1">
      <alignment/>
      <protection/>
    </xf>
    <xf numFmtId="213" fontId="31" fillId="0" borderId="10" xfId="0" applyNumberFormat="1" applyFont="1" applyBorder="1" applyAlignment="1" applyProtection="1">
      <alignment/>
      <protection/>
    </xf>
    <xf numFmtId="206" fontId="31" fillId="0" borderId="10" xfId="0" applyNumberFormat="1" applyFont="1" applyBorder="1" applyAlignment="1" applyProtection="1">
      <alignment/>
      <protection/>
    </xf>
    <xf numFmtId="37" fontId="31" fillId="0" borderId="0" xfId="0" applyNumberFormat="1" applyFont="1" applyAlignment="1" applyProtection="1">
      <alignment horizontal="left"/>
      <protection/>
    </xf>
    <xf numFmtId="37" fontId="34" fillId="23" borderId="15" xfId="0" applyNumberFormat="1" applyFont="1" applyFill="1" applyBorder="1" applyAlignment="1" applyProtection="1">
      <alignment horizontal="center"/>
      <protection/>
    </xf>
    <xf numFmtId="37" fontId="34" fillId="23" borderId="15" xfId="0" applyNumberFormat="1" applyFont="1" applyFill="1" applyBorder="1" applyAlignment="1" applyProtection="1">
      <alignment horizontal="left"/>
      <protection/>
    </xf>
    <xf numFmtId="37" fontId="34" fillId="23" borderId="15" xfId="0" applyNumberFormat="1" applyFont="1" applyFill="1" applyBorder="1" applyAlignment="1" applyProtection="1" quotePrefix="1">
      <alignment horizontal="right"/>
      <protection/>
    </xf>
    <xf numFmtId="37" fontId="34" fillId="23" borderId="15" xfId="0" applyNumberFormat="1" applyFont="1" applyFill="1" applyBorder="1" applyAlignment="1" applyProtection="1">
      <alignment horizontal="right"/>
      <protection/>
    </xf>
    <xf numFmtId="206" fontId="60" fillId="23" borderId="0" xfId="0" applyFont="1" applyFill="1" applyAlignment="1">
      <alignment/>
    </xf>
    <xf numFmtId="37" fontId="60" fillId="23" borderId="0" xfId="0" applyNumberFormat="1" applyFont="1" applyFill="1" applyAlignment="1" applyProtection="1">
      <alignment horizontal="left"/>
      <protection/>
    </xf>
    <xf numFmtId="3" fontId="60" fillId="23" borderId="0" xfId="0" applyNumberFormat="1" applyFont="1" applyFill="1" applyAlignment="1" applyProtection="1">
      <alignment/>
      <protection/>
    </xf>
    <xf numFmtId="37" fontId="60" fillId="23" borderId="12" xfId="0" applyNumberFormat="1" applyFont="1" applyFill="1" applyBorder="1" applyAlignment="1" applyProtection="1">
      <alignment horizontal="left"/>
      <protection/>
    </xf>
    <xf numFmtId="37" fontId="60" fillId="23" borderId="13" xfId="0" applyNumberFormat="1" applyFont="1" applyFill="1" applyBorder="1" applyAlignment="1" applyProtection="1">
      <alignment horizontal="left"/>
      <protection/>
    </xf>
    <xf numFmtId="3" fontId="60" fillId="23" borderId="12" xfId="0" applyNumberFormat="1" applyFont="1" applyFill="1" applyBorder="1" applyAlignment="1" applyProtection="1">
      <alignment/>
      <protection/>
    </xf>
    <xf numFmtId="3" fontId="60" fillId="23" borderId="13" xfId="0" applyNumberFormat="1" applyFont="1" applyFill="1" applyBorder="1" applyAlignment="1" applyProtection="1">
      <alignment/>
      <protection/>
    </xf>
    <xf numFmtId="37" fontId="34" fillId="23" borderId="10" xfId="0" applyNumberFormat="1" applyFont="1" applyFill="1" applyBorder="1" applyAlignment="1" applyProtection="1">
      <alignment horizontal="left"/>
      <protection/>
    </xf>
    <xf numFmtId="37" fontId="34" fillId="23" borderId="11" xfId="0" applyNumberFormat="1" applyFont="1" applyFill="1" applyBorder="1" applyAlignment="1" applyProtection="1">
      <alignment horizontal="left"/>
      <protection/>
    </xf>
    <xf numFmtId="37" fontId="60" fillId="23" borderId="10" xfId="0" applyNumberFormat="1" applyFont="1" applyFill="1" applyBorder="1" applyAlignment="1" applyProtection="1">
      <alignment horizontal="left"/>
      <protection/>
    </xf>
    <xf numFmtId="206" fontId="60" fillId="23" borderId="15" xfId="0" applyNumberFormat="1" applyFont="1" applyFill="1" applyBorder="1" applyAlignment="1" applyProtection="1">
      <alignment horizontal="centerContinuous"/>
      <protection/>
    </xf>
    <xf numFmtId="206" fontId="60" fillId="23" borderId="10" xfId="0" applyNumberFormat="1" applyFont="1" applyFill="1" applyBorder="1" applyAlignment="1" applyProtection="1">
      <alignment/>
      <protection/>
    </xf>
    <xf numFmtId="37" fontId="60" fillId="23" borderId="0" xfId="0" applyNumberFormat="1" applyFont="1" applyFill="1" applyAlignment="1" applyProtection="1">
      <alignment/>
      <protection/>
    </xf>
    <xf numFmtId="206" fontId="60" fillId="23" borderId="0" xfId="0" applyNumberFormat="1" applyFont="1" applyFill="1" applyAlignment="1" applyProtection="1">
      <alignment horizontal="right"/>
      <protection/>
    </xf>
    <xf numFmtId="206" fontId="60" fillId="23" borderId="11" xfId="0" applyNumberFormat="1" applyFont="1" applyFill="1" applyBorder="1" applyAlignment="1" applyProtection="1">
      <alignment horizontal="centerContinuous"/>
      <protection/>
    </xf>
    <xf numFmtId="206" fontId="60" fillId="23" borderId="0" xfId="0" applyNumberFormat="1" applyFont="1" applyFill="1" applyAlignment="1" applyProtection="1" quotePrefix="1">
      <alignment/>
      <protection/>
    </xf>
    <xf numFmtId="37" fontId="60" fillId="23" borderId="11" xfId="0" applyNumberFormat="1" applyFont="1" applyFill="1" applyBorder="1" applyAlignment="1" applyProtection="1">
      <alignment horizontal="center"/>
      <protection/>
    </xf>
    <xf numFmtId="37" fontId="60" fillId="23" borderId="11" xfId="0" applyNumberFormat="1" applyFont="1" applyFill="1" applyBorder="1" applyAlignment="1" applyProtection="1">
      <alignment horizontal="left"/>
      <protection/>
    </xf>
    <xf numFmtId="206" fontId="60" fillId="23" borderId="11" xfId="0" applyNumberFormat="1" applyFont="1" applyFill="1" applyBorder="1" applyAlignment="1" applyProtection="1">
      <alignment horizontal="right"/>
      <protection/>
    </xf>
    <xf numFmtId="206" fontId="60" fillId="23" borderId="11" xfId="0" applyNumberFormat="1" applyFont="1" applyFill="1" applyBorder="1" applyAlignment="1" applyProtection="1">
      <alignment/>
      <protection/>
    </xf>
    <xf numFmtId="206" fontId="60" fillId="23" borderId="11" xfId="0" applyNumberFormat="1" applyFont="1" applyFill="1" applyBorder="1" applyAlignment="1" applyProtection="1">
      <alignment horizontal="center" vertical="center" wrapText="1"/>
      <protection/>
    </xf>
    <xf numFmtId="3" fontId="60" fillId="23" borderId="0" xfId="48" applyNumberFormat="1" applyFont="1" applyFill="1" applyAlignment="1" applyProtection="1">
      <alignment/>
      <protection/>
    </xf>
    <xf numFmtId="212" fontId="60" fillId="23" borderId="0" xfId="48" applyNumberFormat="1" applyFont="1" applyFill="1" applyAlignment="1" applyProtection="1">
      <alignment/>
      <protection/>
    </xf>
    <xf numFmtId="37" fontId="60" fillId="23" borderId="0" xfId="0" applyNumberFormat="1" applyFont="1" applyFill="1" applyBorder="1" applyAlignment="1" applyProtection="1">
      <alignment horizontal="left"/>
      <protection/>
    </xf>
    <xf numFmtId="37" fontId="34" fillId="23" borderId="11" xfId="0" applyNumberFormat="1" applyFont="1" applyFill="1" applyBorder="1" applyAlignment="1" applyProtection="1">
      <alignment horizontal="right"/>
      <protection/>
    </xf>
    <xf numFmtId="37" fontId="60" fillId="23" borderId="15" xfId="0" applyNumberFormat="1" applyFont="1" applyFill="1" applyBorder="1" applyAlignment="1" applyProtection="1">
      <alignment horizontal="centerContinuous"/>
      <protection/>
    </xf>
    <xf numFmtId="37" fontId="60" fillId="23" borderId="10" xfId="0" applyNumberFormat="1" applyFont="1" applyFill="1" applyBorder="1" applyAlignment="1" applyProtection="1">
      <alignment horizontal="center"/>
      <protection/>
    </xf>
    <xf numFmtId="37" fontId="60" fillId="23" borderId="0" xfId="0" applyNumberFormat="1" applyFont="1" applyFill="1" applyBorder="1" applyAlignment="1" applyProtection="1">
      <alignment horizontal="center"/>
      <protection/>
    </xf>
    <xf numFmtId="37" fontId="60" fillId="23" borderId="11" xfId="0" applyNumberFormat="1" applyFont="1" applyFill="1" applyBorder="1" applyAlignment="1" applyProtection="1">
      <alignment horizontal="right"/>
      <protection/>
    </xf>
    <xf numFmtId="37" fontId="60" fillId="23" borderId="11" xfId="0" applyNumberFormat="1" applyFont="1" applyFill="1" applyBorder="1" applyAlignment="1" applyProtection="1" quotePrefix="1">
      <alignment horizontal="right"/>
      <protection/>
    </xf>
    <xf numFmtId="208" fontId="60" fillId="23" borderId="12" xfId="0" applyNumberFormat="1" applyFont="1" applyFill="1" applyBorder="1" applyAlignment="1" applyProtection="1">
      <alignment horizontal="left"/>
      <protection/>
    </xf>
    <xf numFmtId="208" fontId="60" fillId="23" borderId="13" xfId="0" applyNumberFormat="1" applyFont="1" applyFill="1" applyBorder="1" applyAlignment="1" applyProtection="1">
      <alignment horizontal="left"/>
      <protection/>
    </xf>
    <xf numFmtId="212" fontId="60" fillId="23" borderId="12" xfId="48" applyNumberFormat="1" applyFont="1" applyFill="1" applyBorder="1" applyAlignment="1" applyProtection="1">
      <alignment/>
      <protection/>
    </xf>
    <xf numFmtId="212" fontId="60" fillId="23" borderId="13" xfId="48" applyNumberFormat="1" applyFont="1" applyFill="1" applyBorder="1" applyAlignment="1" applyProtection="1">
      <alignment/>
      <protection/>
    </xf>
    <xf numFmtId="211" fontId="60" fillId="23" borderId="0" xfId="0" applyNumberFormat="1" applyFont="1" applyFill="1" applyAlignment="1">
      <alignment/>
    </xf>
    <xf numFmtId="3" fontId="60" fillId="23" borderId="0" xfId="0" applyNumberFormat="1" applyFont="1" applyFill="1" applyAlignment="1">
      <alignment/>
    </xf>
    <xf numFmtId="211" fontId="60" fillId="23" borderId="13" xfId="0" applyNumberFormat="1" applyFont="1" applyFill="1" applyBorder="1" applyAlignment="1">
      <alignment/>
    </xf>
    <xf numFmtId="3" fontId="60" fillId="23" borderId="13" xfId="0" applyNumberFormat="1" applyFont="1" applyFill="1" applyBorder="1" applyAlignment="1">
      <alignment/>
    </xf>
    <xf numFmtId="37" fontId="34" fillId="23" borderId="16" xfId="0" applyNumberFormat="1" applyFont="1" applyFill="1" applyBorder="1" applyAlignment="1" applyProtection="1">
      <alignment horizontal="centerContinuous"/>
      <protection/>
    </xf>
    <xf numFmtId="37" fontId="34" fillId="23" borderId="10" xfId="0" applyNumberFormat="1" applyFont="1" applyFill="1" applyBorder="1" applyAlignment="1" applyProtection="1">
      <alignment horizontal="centerContinuous"/>
      <protection/>
    </xf>
    <xf numFmtId="37" fontId="60" fillId="23" borderId="16" xfId="0" applyNumberFormat="1" applyFont="1" applyFill="1" applyBorder="1" applyAlignment="1" applyProtection="1">
      <alignment horizontal="centerContinuous"/>
      <protection/>
    </xf>
    <xf numFmtId="37" fontId="60" fillId="23" borderId="10" xfId="0" applyNumberFormat="1" applyFont="1" applyFill="1" applyBorder="1" applyAlignment="1" applyProtection="1">
      <alignment horizontal="centerContinuous"/>
      <protection/>
    </xf>
    <xf numFmtId="206" fontId="60" fillId="23" borderId="15" xfId="0" applyNumberFormat="1" applyFont="1" applyFill="1" applyBorder="1" applyAlignment="1" applyProtection="1">
      <alignment horizontal="center"/>
      <protection/>
    </xf>
    <xf numFmtId="206" fontId="60" fillId="23" borderId="17" xfId="0" applyNumberFormat="1" applyFont="1" applyFill="1" applyBorder="1" applyAlignment="1" applyProtection="1">
      <alignment horizontal="right"/>
      <protection/>
    </xf>
    <xf numFmtId="211" fontId="60" fillId="23" borderId="12" xfId="48" applyNumberFormat="1" applyFont="1" applyFill="1" applyBorder="1" applyAlignment="1" applyProtection="1">
      <alignment/>
      <protection/>
    </xf>
    <xf numFmtId="37" fontId="60" fillId="23" borderId="10" xfId="57" applyNumberFormat="1" applyFont="1" applyFill="1" applyBorder="1" applyAlignment="1" applyProtection="1">
      <alignment horizontal="left"/>
      <protection/>
    </xf>
    <xf numFmtId="206" fontId="60" fillId="23" borderId="15" xfId="57" applyNumberFormat="1" applyFont="1" applyFill="1" applyBorder="1" applyAlignment="1" applyProtection="1">
      <alignment horizontal="centerContinuous"/>
      <protection/>
    </xf>
    <xf numFmtId="206" fontId="60" fillId="23" borderId="10" xfId="57" applyNumberFormat="1" applyFont="1" applyFill="1" applyBorder="1" applyProtection="1">
      <alignment/>
      <protection/>
    </xf>
    <xf numFmtId="37" fontId="60" fillId="23" borderId="11" xfId="57" applyNumberFormat="1" applyFont="1" applyFill="1" applyBorder="1" applyAlignment="1" applyProtection="1">
      <alignment horizontal="center"/>
      <protection/>
    </xf>
    <xf numFmtId="37" fontId="60" fillId="23" borderId="11" xfId="57" applyNumberFormat="1" applyFont="1" applyFill="1" applyBorder="1" applyAlignment="1" applyProtection="1">
      <alignment horizontal="left"/>
      <protection/>
    </xf>
    <xf numFmtId="206" fontId="60" fillId="23" borderId="11" xfId="57" applyNumberFormat="1" applyFont="1" applyFill="1" applyBorder="1" applyAlignment="1" applyProtection="1">
      <alignment horizontal="right"/>
      <protection/>
    </xf>
    <xf numFmtId="206" fontId="60" fillId="23" borderId="11" xfId="57" applyNumberFormat="1" applyFont="1" applyFill="1" applyBorder="1" applyAlignment="1" applyProtection="1">
      <alignment horizontal="center"/>
      <protection/>
    </xf>
    <xf numFmtId="3" fontId="60" fillId="23" borderId="0" xfId="50" applyNumberFormat="1" applyFont="1" applyFill="1" applyAlignment="1" applyProtection="1">
      <alignment/>
      <protection/>
    </xf>
    <xf numFmtId="212" fontId="60" fillId="23" borderId="0" xfId="50" applyNumberFormat="1" applyFont="1" applyFill="1" applyAlignment="1" applyProtection="1">
      <alignment/>
      <protection/>
    </xf>
    <xf numFmtId="9" fontId="60" fillId="23" borderId="0" xfId="50" applyNumberFormat="1" applyFont="1" applyFill="1" applyAlignment="1" applyProtection="1">
      <alignment/>
      <protection/>
    </xf>
    <xf numFmtId="206" fontId="41" fillId="0" borderId="0" xfId="57" applyFont="1">
      <alignment/>
      <protection/>
    </xf>
    <xf numFmtId="37" fontId="42" fillId="0" borderId="0" xfId="57" applyNumberFormat="1" applyFont="1" applyAlignment="1" applyProtection="1">
      <alignment horizontal="center"/>
      <protection/>
    </xf>
    <xf numFmtId="206" fontId="60" fillId="23" borderId="10" xfId="0" applyNumberFormat="1" applyFont="1" applyFill="1" applyBorder="1" applyAlignment="1" applyProtection="1">
      <alignment horizontal="right"/>
      <protection/>
    </xf>
    <xf numFmtId="206" fontId="60" fillId="23" borderId="0" xfId="0" applyFont="1" applyFill="1" applyAlignment="1">
      <alignment horizontal="right"/>
    </xf>
    <xf numFmtId="206" fontId="60" fillId="23" borderId="10" xfId="0" applyNumberFormat="1" applyFont="1" applyFill="1" applyBorder="1" applyAlignment="1" applyProtection="1">
      <alignment horizontal="center"/>
      <protection/>
    </xf>
    <xf numFmtId="206" fontId="60" fillId="23" borderId="11" xfId="0" applyNumberFormat="1" applyFont="1" applyFill="1" applyBorder="1" applyAlignment="1" applyProtection="1">
      <alignment horizontal="center"/>
      <protection/>
    </xf>
    <xf numFmtId="37" fontId="60" fillId="23" borderId="15" xfId="0" applyNumberFormat="1" applyFont="1" applyFill="1" applyBorder="1" applyAlignment="1" applyProtection="1">
      <alignment horizontal="center"/>
      <protection/>
    </xf>
    <xf numFmtId="37" fontId="60" fillId="23" borderId="14" xfId="0" applyNumberFormat="1" applyFont="1" applyFill="1" applyBorder="1" applyAlignment="1" applyProtection="1">
      <alignment horizontal="centerContinuous"/>
      <protection/>
    </xf>
    <xf numFmtId="37" fontId="60" fillId="23" borderId="18" xfId="0" applyNumberFormat="1" applyFont="1" applyFill="1" applyBorder="1" applyAlignment="1" applyProtection="1">
      <alignment horizontal="right"/>
      <protection/>
    </xf>
    <xf numFmtId="37" fontId="60" fillId="23" borderId="14" xfId="0" applyNumberFormat="1" applyFont="1" applyFill="1" applyBorder="1" applyAlignment="1" applyProtection="1" quotePrefix="1">
      <alignment horizontal="center" vertical="center" wrapText="1"/>
      <protection/>
    </xf>
    <xf numFmtId="37" fontId="60" fillId="23" borderId="14" xfId="0" applyNumberFormat="1" applyFont="1" applyFill="1" applyBorder="1" applyAlignment="1" applyProtection="1">
      <alignment horizontal="center" vertical="center"/>
      <protection/>
    </xf>
    <xf numFmtId="37" fontId="60" fillId="23" borderId="11" xfId="0" applyNumberFormat="1" applyFont="1" applyFill="1" applyBorder="1" applyAlignment="1" applyProtection="1" quotePrefix="1">
      <alignment horizontal="center" vertical="center" wrapText="1"/>
      <protection/>
    </xf>
    <xf numFmtId="37" fontId="60" fillId="23" borderId="18" xfId="0" applyNumberFormat="1" applyFont="1" applyFill="1" applyBorder="1" applyAlignment="1" applyProtection="1">
      <alignment horizontal="center" vertical="center"/>
      <protection/>
    </xf>
    <xf numFmtId="206" fontId="60" fillId="23" borderId="13" xfId="0" applyFont="1" applyFill="1" applyBorder="1" applyAlignment="1">
      <alignment/>
    </xf>
    <xf numFmtId="3" fontId="60" fillId="23" borderId="14" xfId="0" applyNumberFormat="1" applyFont="1" applyFill="1" applyBorder="1" applyAlignment="1" applyProtection="1">
      <alignment horizontal="center"/>
      <protection/>
    </xf>
    <xf numFmtId="3" fontId="60" fillId="23" borderId="19" xfId="0" applyNumberFormat="1" applyFont="1" applyFill="1" applyBorder="1" applyAlignment="1" applyProtection="1">
      <alignment horizontal="centerContinuous"/>
      <protection/>
    </xf>
    <xf numFmtId="3" fontId="60" fillId="23" borderId="18" xfId="0" applyNumberFormat="1" applyFont="1" applyFill="1" applyBorder="1" applyAlignment="1" applyProtection="1">
      <alignment horizontal="center"/>
      <protection/>
    </xf>
    <xf numFmtId="3" fontId="60" fillId="23" borderId="18" xfId="0" applyNumberFormat="1" applyFont="1" applyFill="1" applyBorder="1" applyAlignment="1" applyProtection="1">
      <alignment horizontal="right"/>
      <protection/>
    </xf>
    <xf numFmtId="3" fontId="60" fillId="23" borderId="0" xfId="48" applyNumberFormat="1" applyFont="1" applyFill="1" applyAlignment="1">
      <alignment/>
    </xf>
    <xf numFmtId="3" fontId="60" fillId="23" borderId="14" xfId="0" applyNumberFormat="1" applyFont="1" applyFill="1" applyBorder="1" applyAlignment="1" applyProtection="1">
      <alignment horizontal="right"/>
      <protection/>
    </xf>
    <xf numFmtId="3" fontId="60" fillId="23" borderId="19" xfId="0" applyNumberFormat="1" applyFont="1" applyFill="1" applyBorder="1" applyAlignment="1" applyProtection="1">
      <alignment horizontal="center"/>
      <protection/>
    </xf>
    <xf numFmtId="37" fontId="42" fillId="0" borderId="0" xfId="0" applyNumberFormat="1" applyFont="1" applyAlignment="1" applyProtection="1">
      <alignment horizontal="center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VARIA" xfId="50"/>
    <cellStyle name="Currency" xfId="51"/>
    <cellStyle name="Currency [0]" xfId="52"/>
    <cellStyle name="Neutral" xfId="53"/>
    <cellStyle name="Normal_cartera" xfId="54"/>
    <cellStyle name="Normal_Cartera dic 2000" xfId="55"/>
    <cellStyle name="Normal_Licencias dic 1996" xfId="56"/>
    <cellStyle name="Normal_VARIA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662A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2771775</xdr:colOff>
      <xdr:row>9</xdr:row>
      <xdr:rowOff>28575</xdr:rowOff>
    </xdr:to>
    <xdr:pic>
      <xdr:nvPicPr>
        <xdr:cNvPr id="1" name="Picture 13" descr="supersaludgob_med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623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81</xdr:row>
      <xdr:rowOff>0</xdr:rowOff>
    </xdr:from>
    <xdr:to>
      <xdr:col>16</xdr:col>
      <xdr:colOff>0</xdr:colOff>
      <xdr:row>82</xdr:row>
      <xdr:rowOff>0</xdr:rowOff>
    </xdr:to>
    <xdr:sp>
      <xdr:nvSpPr>
        <xdr:cNvPr id="1" name="Rectangle 4"/>
        <xdr:cNvSpPr>
          <a:spLocks/>
        </xdr:cNvSpPr>
      </xdr:nvSpPr>
      <xdr:spPr>
        <a:xfrm>
          <a:off x="0" y="11610975"/>
          <a:ext cx="1417320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62</xdr:row>
      <xdr:rowOff>0</xdr:rowOff>
    </xdr:from>
    <xdr:to>
      <xdr:col>35</xdr:col>
      <xdr:colOff>0</xdr:colOff>
      <xdr:row>63</xdr:row>
      <xdr:rowOff>0</xdr:rowOff>
    </xdr:to>
    <xdr:sp>
      <xdr:nvSpPr>
        <xdr:cNvPr id="1" name="Rectangle 3"/>
        <xdr:cNvSpPr>
          <a:spLocks/>
        </xdr:cNvSpPr>
      </xdr:nvSpPr>
      <xdr:spPr>
        <a:xfrm>
          <a:off x="0" y="8534400"/>
          <a:ext cx="1501140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93</xdr:row>
      <xdr:rowOff>0</xdr:rowOff>
    </xdr:from>
    <xdr:to>
      <xdr:col>21</xdr:col>
      <xdr:colOff>0</xdr:colOff>
      <xdr:row>94</xdr:row>
      <xdr:rowOff>0</xdr:rowOff>
    </xdr:to>
    <xdr:sp>
      <xdr:nvSpPr>
        <xdr:cNvPr id="1" name="Rectangle 4"/>
        <xdr:cNvSpPr>
          <a:spLocks/>
        </xdr:cNvSpPr>
      </xdr:nvSpPr>
      <xdr:spPr>
        <a:xfrm>
          <a:off x="0" y="12963525"/>
          <a:ext cx="14716125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93</xdr:row>
      <xdr:rowOff>0</xdr:rowOff>
    </xdr:from>
    <xdr:to>
      <xdr:col>20</xdr:col>
      <xdr:colOff>0</xdr:colOff>
      <xdr:row>94</xdr:row>
      <xdr:rowOff>0</xdr:rowOff>
    </xdr:to>
    <xdr:sp>
      <xdr:nvSpPr>
        <xdr:cNvPr id="1" name="Rectangle 4"/>
        <xdr:cNvSpPr>
          <a:spLocks/>
        </xdr:cNvSpPr>
      </xdr:nvSpPr>
      <xdr:spPr>
        <a:xfrm>
          <a:off x="0" y="12830175"/>
          <a:ext cx="1383030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93</xdr:row>
      <xdr:rowOff>0</xdr:rowOff>
    </xdr:from>
    <xdr:to>
      <xdr:col>34</xdr:col>
      <xdr:colOff>0</xdr:colOff>
      <xdr:row>94</xdr:row>
      <xdr:rowOff>0</xdr:rowOff>
    </xdr:to>
    <xdr:sp>
      <xdr:nvSpPr>
        <xdr:cNvPr id="1" name="Rectangle 4"/>
        <xdr:cNvSpPr>
          <a:spLocks/>
        </xdr:cNvSpPr>
      </xdr:nvSpPr>
      <xdr:spPr>
        <a:xfrm>
          <a:off x="0" y="12801600"/>
          <a:ext cx="1417320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27</xdr:col>
      <xdr:colOff>0</xdr:colOff>
      <xdr:row>96</xdr:row>
      <xdr:rowOff>0</xdr:rowOff>
    </xdr:to>
    <xdr:sp>
      <xdr:nvSpPr>
        <xdr:cNvPr id="1" name="Rectangle 5"/>
        <xdr:cNvSpPr>
          <a:spLocks/>
        </xdr:cNvSpPr>
      </xdr:nvSpPr>
      <xdr:spPr>
        <a:xfrm>
          <a:off x="0" y="13173075"/>
          <a:ext cx="14697075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D52"/>
  <sheetViews>
    <sheetView showGridLines="0" showRowColHeaders="0" tabSelected="1" workbookViewId="0" topLeftCell="A1">
      <selection activeCell="A1" sqref="A1"/>
    </sheetView>
  </sheetViews>
  <sheetFormatPr defaultColWidth="0" defaultRowHeight="15" zeroHeight="1"/>
  <cols>
    <col min="1" max="1" width="4.09765625" style="3" customWidth="1"/>
    <col min="2" max="2" width="43.19921875" style="3" bestFit="1" customWidth="1"/>
    <col min="3" max="3" width="1.203125" style="3" bestFit="1" customWidth="1"/>
    <col min="4" max="4" width="65" style="3" customWidth="1"/>
    <col min="5" max="8" width="10" style="4" customWidth="1"/>
    <col min="9" max="9" width="6.59765625" style="4" customWidth="1"/>
    <col min="10" max="16384" width="10" style="3" hidden="1" customWidth="1"/>
  </cols>
  <sheetData>
    <row r="1" ht="10.5"/>
    <row r="2" ht="10.5"/>
    <row r="3" ht="10.5"/>
    <row r="4" ht="10.5"/>
    <row r="5" ht="10.5"/>
    <row r="6" ht="10.5"/>
    <row r="7" ht="10.5"/>
    <row r="8" spans="1:4" ht="18">
      <c r="A8" s="5"/>
      <c r="B8" s="5"/>
      <c r="C8" s="5"/>
      <c r="D8" s="6"/>
    </row>
    <row r="9" ht="10.5"/>
    <row r="10" spans="2:4" ht="18">
      <c r="B10" s="5" t="s">
        <v>237</v>
      </c>
      <c r="C10" s="5"/>
      <c r="D10" s="5"/>
    </row>
    <row r="11" ht="10.5"/>
    <row r="12" spans="2:4" ht="10.5">
      <c r="B12" s="7" t="s">
        <v>177</v>
      </c>
      <c r="C12" s="8" t="s">
        <v>178</v>
      </c>
      <c r="D12" s="9" t="s">
        <v>179</v>
      </c>
    </row>
    <row r="13" spans="2:4" ht="10.5">
      <c r="B13" s="8"/>
      <c r="C13" s="8"/>
      <c r="D13" s="9" t="s">
        <v>180</v>
      </c>
    </row>
    <row r="14" spans="2:4" ht="10.5">
      <c r="B14" s="8"/>
      <c r="C14" s="8"/>
      <c r="D14" s="9" t="s">
        <v>181</v>
      </c>
    </row>
    <row r="15" spans="2:4" ht="10.5">
      <c r="B15" s="7" t="s">
        <v>182</v>
      </c>
      <c r="C15" s="8" t="s">
        <v>178</v>
      </c>
      <c r="D15" s="9" t="s">
        <v>183</v>
      </c>
    </row>
    <row r="16" spans="2:4" ht="10.5">
      <c r="B16" s="7" t="s">
        <v>184</v>
      </c>
      <c r="C16" s="8" t="s">
        <v>178</v>
      </c>
      <c r="D16" s="9" t="s">
        <v>185</v>
      </c>
    </row>
    <row r="17" spans="2:4" ht="10.5">
      <c r="B17" s="7" t="s">
        <v>186</v>
      </c>
      <c r="C17" s="8" t="s">
        <v>178</v>
      </c>
      <c r="D17" s="9" t="s">
        <v>187</v>
      </c>
    </row>
    <row r="18" spans="2:4" ht="10.5">
      <c r="B18" s="8"/>
      <c r="C18" s="8"/>
      <c r="D18" s="9" t="s">
        <v>188</v>
      </c>
    </row>
    <row r="19" spans="2:4" ht="10.5">
      <c r="B19" s="8"/>
      <c r="C19" s="8"/>
      <c r="D19" s="9" t="s">
        <v>189</v>
      </c>
    </row>
    <row r="20" spans="2:4" ht="10.5">
      <c r="B20" s="7" t="s">
        <v>190</v>
      </c>
      <c r="C20" s="8" t="s">
        <v>178</v>
      </c>
      <c r="D20" s="9" t="s">
        <v>191</v>
      </c>
    </row>
    <row r="21" spans="2:4" ht="10.5">
      <c r="B21" s="7" t="s">
        <v>220</v>
      </c>
      <c r="C21" s="8" t="s">
        <v>178</v>
      </c>
      <c r="D21" s="9" t="s">
        <v>221</v>
      </c>
    </row>
    <row r="22" spans="2:4" ht="10.5">
      <c r="B22" s="7" t="s">
        <v>192</v>
      </c>
      <c r="C22" s="8" t="s">
        <v>178</v>
      </c>
      <c r="D22" s="9" t="s">
        <v>193</v>
      </c>
    </row>
    <row r="23" spans="2:4" ht="10.5">
      <c r="B23" s="7" t="s">
        <v>194</v>
      </c>
      <c r="C23" s="8" t="s">
        <v>178</v>
      </c>
      <c r="D23" s="9" t="s">
        <v>195</v>
      </c>
    </row>
    <row r="24" spans="2:4" ht="10.5">
      <c r="B24" s="8"/>
      <c r="C24" s="8"/>
      <c r="D24" s="9" t="s">
        <v>196</v>
      </c>
    </row>
    <row r="25" spans="2:4" ht="10.5">
      <c r="B25" s="8"/>
      <c r="C25" s="8"/>
      <c r="D25" s="9" t="s">
        <v>197</v>
      </c>
    </row>
    <row r="26" spans="2:4" ht="10.5">
      <c r="B26" s="7" t="s">
        <v>198</v>
      </c>
      <c r="C26" s="8" t="s">
        <v>178</v>
      </c>
      <c r="D26" s="9" t="s">
        <v>199</v>
      </c>
    </row>
    <row r="27" spans="2:4" ht="10.5">
      <c r="B27" s="8"/>
      <c r="C27" s="8"/>
      <c r="D27" s="9" t="s">
        <v>200</v>
      </c>
    </row>
    <row r="28" spans="2:4" ht="10.5">
      <c r="B28" s="8"/>
      <c r="C28" s="8"/>
      <c r="D28" s="9" t="s">
        <v>201</v>
      </c>
    </row>
    <row r="29" spans="2:4" ht="10.5">
      <c r="B29" s="7" t="s">
        <v>202</v>
      </c>
      <c r="C29" s="8" t="s">
        <v>178</v>
      </c>
      <c r="D29" s="9" t="s">
        <v>203</v>
      </c>
    </row>
    <row r="30" spans="2:4" ht="10.5">
      <c r="B30" s="8"/>
      <c r="C30" s="8"/>
      <c r="D30" s="9" t="s">
        <v>204</v>
      </c>
    </row>
    <row r="31" spans="2:4" ht="10.5">
      <c r="B31" s="8"/>
      <c r="C31" s="8"/>
      <c r="D31" s="9" t="s">
        <v>205</v>
      </c>
    </row>
    <row r="32" spans="2:4" ht="10.5">
      <c r="B32" s="7" t="s">
        <v>273</v>
      </c>
      <c r="C32" s="8" t="s">
        <v>178</v>
      </c>
      <c r="D32" s="9" t="s">
        <v>206</v>
      </c>
    </row>
    <row r="33" spans="2:4" ht="10.5">
      <c r="B33" s="8"/>
      <c r="C33" s="8"/>
      <c r="D33" s="9" t="s">
        <v>207</v>
      </c>
    </row>
    <row r="34" spans="2:4" ht="11.25" customHeight="1" hidden="1">
      <c r="B34" s="7" t="s">
        <v>208</v>
      </c>
      <c r="C34" s="8" t="s">
        <v>178</v>
      </c>
      <c r="D34" s="9" t="s">
        <v>209</v>
      </c>
    </row>
    <row r="35" ht="11.25" customHeight="1" hidden="1">
      <c r="D35" s="9"/>
    </row>
    <row r="36" ht="11.25" customHeight="1" hidden="1">
      <c r="D36" s="9"/>
    </row>
    <row r="37" ht="11.25" customHeight="1" hidden="1">
      <c r="D37" s="9"/>
    </row>
    <row r="38" ht="11.25" customHeight="1" hidden="1">
      <c r="D38" s="9"/>
    </row>
    <row r="39" ht="11.25" customHeight="1" hidden="1">
      <c r="D39" s="9"/>
    </row>
    <row r="40" ht="11.25" customHeight="1" hidden="1">
      <c r="D40" s="9"/>
    </row>
    <row r="41" ht="11.25" customHeight="1" hidden="1">
      <c r="D41" s="9"/>
    </row>
    <row r="42" ht="11.25" customHeight="1" hidden="1">
      <c r="D42" s="9"/>
    </row>
    <row r="43" ht="11.25" customHeight="1" hidden="1">
      <c r="D43" s="9"/>
    </row>
    <row r="44" ht="11.25" customHeight="1" hidden="1">
      <c r="D44" s="9"/>
    </row>
    <row r="45" ht="11.25" customHeight="1" hidden="1">
      <c r="D45" s="9"/>
    </row>
    <row r="46" ht="11.25" customHeight="1" hidden="1">
      <c r="D46" s="9"/>
    </row>
    <row r="47" ht="11.25" customHeight="1" hidden="1">
      <c r="D47" s="9"/>
    </row>
    <row r="48" ht="11.25" customHeight="1" hidden="1">
      <c r="D48" s="9"/>
    </row>
    <row r="49" ht="11.25" customHeight="1" hidden="1">
      <c r="D49" s="9"/>
    </row>
    <row r="50" ht="11.25" customHeight="1" hidden="1">
      <c r="D50" s="9"/>
    </row>
    <row r="51" ht="10.5" hidden="1">
      <c r="D51" s="9"/>
    </row>
    <row r="52" ht="10.5" hidden="1">
      <c r="D52" s="9"/>
    </row>
    <row r="53" ht="10.5" hidden="1"/>
    <row r="54" ht="10.5" hidden="1"/>
    <row r="55" ht="10.5" hidden="1"/>
    <row r="56" ht="10.5" hidden="1"/>
  </sheetData>
  <sheetProtection/>
  <mergeCells count="3">
    <mergeCell ref="B10:D10"/>
    <mergeCell ref="E1:I65536"/>
    <mergeCell ref="A8:C8"/>
  </mergeCells>
  <hyperlinks>
    <hyperlink ref="B12" location="'Cartera vigente por mes'!A1" display="Cartera vigente por mes"/>
    <hyperlink ref="B15" location="'Variacion anual de cartera'!A1" display="Variación anual de cartera"/>
    <hyperlink ref="B16" location="'Cotizantes por renta'!A1" display="Cotizantes por renta"/>
    <hyperlink ref="B17" location="'Cartera por region'!A1" display="Cartera por región"/>
    <hyperlink ref="B20" location="'Participacion de cartera'!A1" display="Participación cartera"/>
    <hyperlink ref="B21" location="'Participacion de cartera (2)'!A1" display="Participación cartera (2)"/>
    <hyperlink ref="B22" location="'Beneficiarios por tipo'!A1" display="Beneficiarios por tipo"/>
    <hyperlink ref="B23" location="'Cartera masculina por edad'!A1" display="Cartera masculina por edad"/>
    <hyperlink ref="B26" location="'Cartera femenina por edad'!A1" display="Cartera femenina por edad"/>
    <hyperlink ref="B29" location="'Cartera total por edad'!A1" display="Cartera total por edad"/>
    <hyperlink ref="B32" location="'Suscrip y desahucio del sistema'!A1" display="Suscrip y desahucio del sistema"/>
    <hyperlink ref="B34" location="'Suscrip y desahucio por isapre'!A1" display="Suscrip y desahucio por isapre"/>
    <hyperlink ref="D12" location="'Cartera vigente por mes'!A1" display="Cotizantes vigentes del sistema isapre"/>
    <hyperlink ref="D13" location="'Cartera vigente por mes'!A43" display="Cargas vigentes del sistema isapre"/>
    <hyperlink ref="D14" location="'Cartera vigente por mes'!A83" display="Beneficiarios vigentes del sistema isapre"/>
    <hyperlink ref="D15" location="'Variacion anual de cartera'!A1" display="Cotizantes y beneficiarios por isapre, número y tasas de crecimiento"/>
    <hyperlink ref="D16" location="'Cotizantes por renta'!A1" display="Cotizantes por renta imponible, condición previsional e isapre"/>
    <hyperlink ref="D17" location="'Cartera por region'!A1" display="Cotizantes por región e isapre"/>
    <hyperlink ref="D18" location="'Cartera por region'!A44" display="Cargas por región e isapre"/>
    <hyperlink ref="D19" location="'Cartera por region'!A85" display="Beneficiarios por región e isapre"/>
    <hyperlink ref="D20" location="'Participacion de cartera'!A1" display="Participación cotizantes y beneficiarios por isapre "/>
    <hyperlink ref="D21" location="'Participacion de cartera (2)'!A1" display="Participación cotizantes y beneficiarios por isapre con propietarios en común"/>
    <hyperlink ref="D22" location="'Beneficiarios por tipo'!A1" display="Beneficiarios por condición previsional del cotizante e isapre "/>
    <hyperlink ref="D23" location="'Cartera masculina por edad'!A1" display="Cotizantes sexo masculino por edad e isapre"/>
    <hyperlink ref="D24" location="'Cartera masculina por edad'!A44" display="Cargas sexo masculino por edad e isapre"/>
    <hyperlink ref="D25" location="'Cartera masculina por edad'!A84" display="Beneficiarios sexo masculino por edad e isapre"/>
    <hyperlink ref="D26" location="'Cartera femenina por edad'!A1" display="Cotizantes sexo femenino por edad e isapre"/>
    <hyperlink ref="D27" location="'Cartera femenina por edad'!A44" display="Cargas sexo femenino por edad e isapre"/>
    <hyperlink ref="D28" location="'Cartera femenina por edad'!A84" display="Beneficiarios sexo femenino por edad e isapre"/>
    <hyperlink ref="D29" location="'Cartera total por edad'!A1" display="Cotizantes por edad e isapre"/>
    <hyperlink ref="D30" location="'Cartera total por edad'!A44" display="Cargas por edad e isapre"/>
    <hyperlink ref="D31" location="'Cartera total por edad'!A84" display="Beneficiarios por edad e isapre"/>
    <hyperlink ref="D32" location="'Suscrip y desahucio del sistema'!A1" display="Suscripciones y desahucios de contratos por trimestres"/>
    <hyperlink ref="D33" location="'Suscrip y desahucio del sistema'!A17" display="Suscripciones y desahucios de contratos por mes"/>
    <hyperlink ref="D34" location="'Suscrip y desahucio por isapre'!A1" display="Suscripciones y desahucios de contratos por isapre"/>
  </hyperlinks>
  <printOptions horizontalCentered="1" verticalCentered="1"/>
  <pageMargins left="0.7480314960629921" right="0.7480314960629921" top="0.984251968503937" bottom="0.984251968503937" header="0" footer="0"/>
  <pageSetup fitToHeight="1" fitToWidth="1" horizontalDpi="600" verticalDpi="600" orientation="portrait" paperSize="128" scale="5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94"/>
  <sheetViews>
    <sheetView showGridLines="0" zoomScale="80" zoomScaleNormal="80" zoomScalePageLayoutView="0" workbookViewId="0" topLeftCell="A1">
      <selection activeCell="A1" sqref="A1:T1"/>
    </sheetView>
  </sheetViews>
  <sheetFormatPr defaultColWidth="0" defaultRowHeight="15" zeroHeight="1"/>
  <cols>
    <col min="1" max="1" width="4.59765625" style="11" bestFit="1" customWidth="1"/>
    <col min="2" max="2" width="19.5" style="11" customWidth="1"/>
    <col min="3" max="3" width="8.09765625" style="11" bestFit="1" customWidth="1"/>
    <col min="4" max="4" width="8.09765625" style="11" customWidth="1"/>
    <col min="5" max="5" width="7.09765625" style="11" bestFit="1" customWidth="1"/>
    <col min="6" max="9" width="8.09765625" style="11" bestFit="1" customWidth="1"/>
    <col min="10" max="14" width="7.09765625" style="11" bestFit="1" customWidth="1"/>
    <col min="15" max="15" width="6.59765625" style="11" bestFit="1" customWidth="1"/>
    <col min="16" max="18" width="6.09765625" style="11" bestFit="1" customWidth="1"/>
    <col min="19" max="19" width="8.3984375" style="11" hidden="1" customWidth="1"/>
    <col min="20" max="20" width="8.59765625" style="11" bestFit="1" customWidth="1"/>
    <col min="21" max="21" width="7.69921875" style="11" hidden="1" customWidth="1"/>
    <col min="22" max="22" width="10" style="11" hidden="1" customWidth="1"/>
    <col min="23" max="23" width="10.69921875" style="11" hidden="1" customWidth="1"/>
    <col min="24" max="16384" width="0" style="11" hidden="1" customWidth="1"/>
  </cols>
  <sheetData>
    <row r="1" spans="1:20" ht="14.25">
      <c r="A1" s="10" t="s">
        <v>224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2:256" ht="10.5" customHeight="1">
      <c r="B2" s="12" t="s">
        <v>70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31"/>
      <c r="V2" s="31"/>
      <c r="W2" s="14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  <c r="IP2" s="31"/>
      <c r="IQ2" s="31"/>
      <c r="IR2" s="31"/>
      <c r="IS2" s="31"/>
      <c r="IT2" s="31"/>
      <c r="IU2" s="31"/>
      <c r="IV2" s="31"/>
    </row>
    <row r="3" spans="2:256" ht="14.25" thickBot="1">
      <c r="B3" s="12" t="s">
        <v>254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31"/>
      <c r="V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1"/>
      <c r="IQ3" s="31"/>
      <c r="IR3" s="31"/>
      <c r="IS3" s="31"/>
      <c r="IT3" s="31"/>
      <c r="IU3" s="31"/>
      <c r="IV3" s="31"/>
    </row>
    <row r="4" spans="1:256" ht="11.25" thickBot="1">
      <c r="A4" s="18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15" t="s">
        <v>71</v>
      </c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31"/>
      <c r="IU4" s="31"/>
      <c r="IV4" s="31"/>
    </row>
    <row r="5" spans="1:256" ht="10.5">
      <c r="A5" s="127" t="s">
        <v>1</v>
      </c>
      <c r="B5" s="127" t="s">
        <v>1</v>
      </c>
      <c r="C5" s="179" t="s">
        <v>53</v>
      </c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80"/>
      <c r="T5" s="180"/>
      <c r="U5" s="31"/>
      <c r="V5" s="31"/>
      <c r="W5" s="17" t="s">
        <v>72</v>
      </c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  <c r="IT5" s="31"/>
      <c r="IU5" s="31"/>
      <c r="IV5" s="31"/>
    </row>
    <row r="6" spans="1:256" ht="10.5">
      <c r="A6" s="135" t="s">
        <v>37</v>
      </c>
      <c r="B6" s="135" t="s">
        <v>38</v>
      </c>
      <c r="C6" s="146" t="s">
        <v>240</v>
      </c>
      <c r="D6" s="146" t="s">
        <v>241</v>
      </c>
      <c r="E6" s="146" t="s">
        <v>54</v>
      </c>
      <c r="F6" s="146" t="s">
        <v>55</v>
      </c>
      <c r="G6" s="146" t="s">
        <v>56</v>
      </c>
      <c r="H6" s="146" t="s">
        <v>57</v>
      </c>
      <c r="I6" s="146" t="s">
        <v>58</v>
      </c>
      <c r="J6" s="146" t="s">
        <v>59</v>
      </c>
      <c r="K6" s="146" t="s">
        <v>60</v>
      </c>
      <c r="L6" s="146" t="s">
        <v>61</v>
      </c>
      <c r="M6" s="146" t="s">
        <v>62</v>
      </c>
      <c r="N6" s="146" t="s">
        <v>63</v>
      </c>
      <c r="O6" s="146" t="s">
        <v>64</v>
      </c>
      <c r="P6" s="146" t="s">
        <v>65</v>
      </c>
      <c r="Q6" s="146" t="s">
        <v>66</v>
      </c>
      <c r="R6" s="147" t="s">
        <v>67</v>
      </c>
      <c r="S6" s="147" t="s">
        <v>216</v>
      </c>
      <c r="T6" s="181" t="s">
        <v>4</v>
      </c>
      <c r="U6" s="31"/>
      <c r="V6" s="31"/>
      <c r="W6" s="19" t="s">
        <v>73</v>
      </c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  <c r="IM6" s="31"/>
      <c r="IN6" s="31"/>
      <c r="IO6" s="31"/>
      <c r="IP6" s="31"/>
      <c r="IQ6" s="31"/>
      <c r="IR6" s="31"/>
      <c r="IS6" s="31"/>
      <c r="IT6" s="31"/>
      <c r="IU6" s="31"/>
      <c r="IV6" s="31"/>
    </row>
    <row r="7" spans="1:256" ht="10.5">
      <c r="A7" s="14">
        <v>67</v>
      </c>
      <c r="B7" s="21" t="str">
        <f>+'Cartera masculina por edad'!B7</f>
        <v>Colmena Golden Cross</v>
      </c>
      <c r="C7" s="30">
        <v>23</v>
      </c>
      <c r="D7" s="30">
        <v>101</v>
      </c>
      <c r="E7" s="30">
        <v>2842</v>
      </c>
      <c r="F7" s="30">
        <v>16760</v>
      </c>
      <c r="G7" s="30">
        <v>19884</v>
      </c>
      <c r="H7" s="30">
        <v>16877</v>
      </c>
      <c r="I7" s="30">
        <v>11947</v>
      </c>
      <c r="J7" s="30">
        <v>10109</v>
      </c>
      <c r="K7" s="30">
        <v>8803</v>
      </c>
      <c r="L7" s="30">
        <v>7623</v>
      </c>
      <c r="M7" s="30">
        <v>4927</v>
      </c>
      <c r="N7" s="30">
        <v>2977</v>
      </c>
      <c r="O7" s="30">
        <v>1881</v>
      </c>
      <c r="P7" s="30">
        <v>1042</v>
      </c>
      <c r="Q7" s="30">
        <v>676</v>
      </c>
      <c r="R7" s="30">
        <v>470</v>
      </c>
      <c r="S7" s="30"/>
      <c r="T7" s="33">
        <f aca="true" t="shared" si="0" ref="T7:T13">SUM(C7:S7)</f>
        <v>106942</v>
      </c>
      <c r="U7" s="31"/>
      <c r="V7" s="23"/>
      <c r="W7" s="24">
        <f>+T7/'Cartera total por edad'!T7</f>
        <v>0.43517644377889186</v>
      </c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  <c r="IT7" s="31"/>
      <c r="IU7" s="31"/>
      <c r="IV7" s="31"/>
    </row>
    <row r="8" spans="1:256" ht="10.5">
      <c r="A8" s="14">
        <v>78</v>
      </c>
      <c r="B8" s="21" t="str">
        <f>+'Cartera masculina por edad'!B8</f>
        <v>Isapre Cruz Blanca S.A.</v>
      </c>
      <c r="C8" s="30">
        <v>122</v>
      </c>
      <c r="D8" s="30">
        <v>343</v>
      </c>
      <c r="E8" s="30">
        <v>4331</v>
      </c>
      <c r="F8" s="30">
        <v>18135</v>
      </c>
      <c r="G8" s="30">
        <v>17871</v>
      </c>
      <c r="H8" s="30">
        <v>16450</v>
      </c>
      <c r="I8" s="30">
        <v>14012</v>
      </c>
      <c r="J8" s="30">
        <v>12979</v>
      </c>
      <c r="K8" s="30">
        <v>11239</v>
      </c>
      <c r="L8" s="30">
        <v>9064</v>
      </c>
      <c r="M8" s="30">
        <v>5493</v>
      </c>
      <c r="N8" s="30">
        <v>3427</v>
      </c>
      <c r="O8" s="30">
        <v>1795</v>
      </c>
      <c r="P8" s="30">
        <v>1184</v>
      </c>
      <c r="Q8" s="30">
        <v>603</v>
      </c>
      <c r="R8" s="30">
        <v>343</v>
      </c>
      <c r="S8" s="30"/>
      <c r="T8" s="33">
        <f t="shared" si="0"/>
        <v>117391</v>
      </c>
      <c r="U8" s="31"/>
      <c r="V8" s="23"/>
      <c r="W8" s="24">
        <f>+T8/'Cartera total por edad'!T8</f>
        <v>0.3920927467300832</v>
      </c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  <c r="IM8" s="31"/>
      <c r="IN8" s="31"/>
      <c r="IO8" s="31"/>
      <c r="IP8" s="31"/>
      <c r="IQ8" s="31"/>
      <c r="IR8" s="31"/>
      <c r="IS8" s="31"/>
      <c r="IT8" s="31"/>
      <c r="IU8" s="31"/>
      <c r="IV8" s="31"/>
    </row>
    <row r="9" spans="1:256" ht="10.5">
      <c r="A9" s="14">
        <v>80</v>
      </c>
      <c r="B9" s="21" t="str">
        <f>+'Cartera masculina por edad'!B9</f>
        <v>Vida Tres</v>
      </c>
      <c r="C9" s="30">
        <v>15</v>
      </c>
      <c r="D9" s="30">
        <v>46</v>
      </c>
      <c r="E9" s="30">
        <v>374</v>
      </c>
      <c r="F9" s="30">
        <v>2340</v>
      </c>
      <c r="G9" s="30">
        <v>3241</v>
      </c>
      <c r="H9" s="30">
        <v>4012</v>
      </c>
      <c r="I9" s="30">
        <v>3738</v>
      </c>
      <c r="J9" s="30">
        <v>3269</v>
      </c>
      <c r="K9" s="30">
        <v>2736</v>
      </c>
      <c r="L9" s="30">
        <v>2392</v>
      </c>
      <c r="M9" s="30">
        <v>1997</v>
      </c>
      <c r="N9" s="30">
        <v>1453</v>
      </c>
      <c r="O9" s="30">
        <v>789</v>
      </c>
      <c r="P9" s="30">
        <v>574</v>
      </c>
      <c r="Q9" s="30">
        <v>364</v>
      </c>
      <c r="R9" s="30">
        <v>180</v>
      </c>
      <c r="S9" s="30"/>
      <c r="T9" s="33">
        <f t="shared" si="0"/>
        <v>27520</v>
      </c>
      <c r="U9" s="31"/>
      <c r="V9" s="23"/>
      <c r="W9" s="24">
        <f>+T9/'Cartera total por edad'!T9</f>
        <v>0.3827485014116633</v>
      </c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  <c r="IQ9" s="31"/>
      <c r="IR9" s="31"/>
      <c r="IS9" s="31"/>
      <c r="IT9" s="31"/>
      <c r="IU9" s="31"/>
      <c r="IV9" s="31"/>
    </row>
    <row r="10" spans="1:256" ht="10.5">
      <c r="A10" s="14">
        <v>81</v>
      </c>
      <c r="B10" s="21" t="str">
        <f>+'Cartera masculina por edad'!B10</f>
        <v>Ferrosalud</v>
      </c>
      <c r="C10" s="30">
        <v>1</v>
      </c>
      <c r="D10" s="30">
        <v>3</v>
      </c>
      <c r="E10" s="30">
        <v>80</v>
      </c>
      <c r="F10" s="30">
        <v>165</v>
      </c>
      <c r="G10" s="30">
        <v>259</v>
      </c>
      <c r="H10" s="30">
        <v>276</v>
      </c>
      <c r="I10" s="30">
        <v>267</v>
      </c>
      <c r="J10" s="30">
        <v>261</v>
      </c>
      <c r="K10" s="30">
        <v>214</v>
      </c>
      <c r="L10" s="30">
        <v>171</v>
      </c>
      <c r="M10" s="30">
        <v>82</v>
      </c>
      <c r="N10" s="30">
        <v>37</v>
      </c>
      <c r="O10" s="30">
        <v>11</v>
      </c>
      <c r="P10" s="30">
        <v>6</v>
      </c>
      <c r="Q10" s="30">
        <v>7</v>
      </c>
      <c r="R10" s="30">
        <v>3</v>
      </c>
      <c r="S10" s="30"/>
      <c r="T10" s="33">
        <f>SUM(C10:S10)</f>
        <v>1843</v>
      </c>
      <c r="U10" s="31"/>
      <c r="V10" s="23"/>
      <c r="W10" s="24">
        <f>+T10/'Cartera total por edad'!T10</f>
        <v>0.15340436157815882</v>
      </c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  <c r="IU10" s="31"/>
      <c r="IV10" s="31"/>
    </row>
    <row r="11" spans="1:256" ht="10.5">
      <c r="A11" s="14">
        <v>88</v>
      </c>
      <c r="B11" s="21" t="str">
        <f>+'Cartera masculina por edad'!B11</f>
        <v>Mas Vida</v>
      </c>
      <c r="C11" s="30">
        <v>96</v>
      </c>
      <c r="D11" s="30">
        <v>131</v>
      </c>
      <c r="E11" s="30">
        <v>1707</v>
      </c>
      <c r="F11" s="30">
        <v>11894</v>
      </c>
      <c r="G11" s="30">
        <v>17727</v>
      </c>
      <c r="H11" s="30">
        <v>17102</v>
      </c>
      <c r="I11" s="30">
        <v>12240</v>
      </c>
      <c r="J11" s="30">
        <v>9226</v>
      </c>
      <c r="K11" s="30">
        <v>7151</v>
      </c>
      <c r="L11" s="30">
        <v>5020</v>
      </c>
      <c r="M11" s="30">
        <v>1974</v>
      </c>
      <c r="N11" s="30">
        <v>791</v>
      </c>
      <c r="O11" s="30">
        <v>372</v>
      </c>
      <c r="P11" s="30">
        <v>236</v>
      </c>
      <c r="Q11" s="30">
        <v>175</v>
      </c>
      <c r="R11" s="30">
        <v>112</v>
      </c>
      <c r="S11" s="30"/>
      <c r="T11" s="33">
        <f t="shared" si="0"/>
        <v>85954</v>
      </c>
      <c r="U11" s="31"/>
      <c r="V11" s="23"/>
      <c r="W11" s="24">
        <f>+T11/'Cartera total por edad'!T11</f>
        <v>0.42110574921000415</v>
      </c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  <c r="IU11" s="31"/>
      <c r="IV11" s="31"/>
    </row>
    <row r="12" spans="1:256" ht="10.5">
      <c r="A12" s="14">
        <v>99</v>
      </c>
      <c r="B12" s="21" t="str">
        <f>+'Cartera masculina por edad'!B12</f>
        <v>Isapre Banmédica</v>
      </c>
      <c r="C12" s="30">
        <v>83</v>
      </c>
      <c r="D12" s="30">
        <v>205</v>
      </c>
      <c r="E12" s="30">
        <v>2676</v>
      </c>
      <c r="F12" s="30">
        <v>12648</v>
      </c>
      <c r="G12" s="30">
        <v>14242</v>
      </c>
      <c r="H12" s="30">
        <v>13078</v>
      </c>
      <c r="I12" s="30">
        <v>12538</v>
      </c>
      <c r="J12" s="30">
        <v>12142</v>
      </c>
      <c r="K12" s="30">
        <v>10201</v>
      </c>
      <c r="L12" s="30">
        <v>8860</v>
      </c>
      <c r="M12" s="30">
        <v>6504</v>
      </c>
      <c r="N12" s="30">
        <v>4238</v>
      </c>
      <c r="O12" s="30">
        <v>2365</v>
      </c>
      <c r="P12" s="30">
        <v>1463</v>
      </c>
      <c r="Q12" s="30">
        <v>1097</v>
      </c>
      <c r="R12" s="30">
        <v>761</v>
      </c>
      <c r="S12" s="30"/>
      <c r="T12" s="33">
        <f t="shared" si="0"/>
        <v>103101</v>
      </c>
      <c r="U12" s="31"/>
      <c r="V12" s="23"/>
      <c r="W12" s="24">
        <f>+T12/'Cartera total por edad'!T12</f>
        <v>0.3259749909100969</v>
      </c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  <c r="IU12" s="31"/>
      <c r="IV12" s="31"/>
    </row>
    <row r="13" spans="1:256" ht="10.5">
      <c r="A13" s="14">
        <v>107</v>
      </c>
      <c r="B13" s="21" t="str">
        <f>+'Cartera masculina por edad'!B13</f>
        <v>Consalud S.A.</v>
      </c>
      <c r="C13" s="30">
        <v>73</v>
      </c>
      <c r="D13" s="30">
        <v>431</v>
      </c>
      <c r="E13" s="30">
        <v>4409</v>
      </c>
      <c r="F13" s="30">
        <v>11310</v>
      </c>
      <c r="G13" s="30">
        <v>12567</v>
      </c>
      <c r="H13" s="30">
        <v>11205</v>
      </c>
      <c r="I13" s="30">
        <v>9320</v>
      </c>
      <c r="J13" s="30">
        <v>8690</v>
      </c>
      <c r="K13" s="30">
        <v>7651</v>
      </c>
      <c r="L13" s="30">
        <v>6611</v>
      </c>
      <c r="M13" s="30">
        <v>4213</v>
      </c>
      <c r="N13" s="30">
        <v>2123</v>
      </c>
      <c r="O13" s="30">
        <v>1686</v>
      </c>
      <c r="P13" s="30">
        <v>1174</v>
      </c>
      <c r="Q13" s="30">
        <v>781</v>
      </c>
      <c r="R13" s="30">
        <v>455</v>
      </c>
      <c r="S13" s="30"/>
      <c r="T13" s="33">
        <f t="shared" si="0"/>
        <v>82699</v>
      </c>
      <c r="U13" s="31"/>
      <c r="V13" s="23"/>
      <c r="W13" s="24">
        <f>+T13/'Cartera total por edad'!T13</f>
        <v>0.2499629735979084</v>
      </c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  <c r="IT13" s="31"/>
      <c r="IU13" s="31"/>
      <c r="IV13" s="31"/>
    </row>
    <row r="14" spans="1:256" ht="10.5">
      <c r="A14" s="14"/>
      <c r="B14" s="14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1"/>
      <c r="V14" s="31"/>
      <c r="W14" s="62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  <c r="IT14" s="31"/>
      <c r="IU14" s="31"/>
      <c r="IV14" s="31"/>
    </row>
    <row r="15" spans="1:256" ht="10.5">
      <c r="A15" s="118"/>
      <c r="B15" s="119" t="s">
        <v>43</v>
      </c>
      <c r="C15" s="139">
        <f aca="true" t="shared" si="1" ref="C15:T15">SUM(C7:C14)</f>
        <v>413</v>
      </c>
      <c r="D15" s="139">
        <f t="shared" si="1"/>
        <v>1260</v>
      </c>
      <c r="E15" s="139">
        <f t="shared" si="1"/>
        <v>16419</v>
      </c>
      <c r="F15" s="139">
        <f t="shared" si="1"/>
        <v>73252</v>
      </c>
      <c r="G15" s="139">
        <f t="shared" si="1"/>
        <v>85791</v>
      </c>
      <c r="H15" s="139">
        <f t="shared" si="1"/>
        <v>79000</v>
      </c>
      <c r="I15" s="139">
        <f t="shared" si="1"/>
        <v>64062</v>
      </c>
      <c r="J15" s="139">
        <f t="shared" si="1"/>
        <v>56676</v>
      </c>
      <c r="K15" s="139">
        <f t="shared" si="1"/>
        <v>47995</v>
      </c>
      <c r="L15" s="139">
        <f t="shared" si="1"/>
        <v>39741</v>
      </c>
      <c r="M15" s="139">
        <f t="shared" si="1"/>
        <v>25190</v>
      </c>
      <c r="N15" s="139">
        <f t="shared" si="1"/>
        <v>15046</v>
      </c>
      <c r="O15" s="139">
        <f t="shared" si="1"/>
        <v>8899</v>
      </c>
      <c r="P15" s="139">
        <f t="shared" si="1"/>
        <v>5679</v>
      </c>
      <c r="Q15" s="139">
        <f t="shared" si="1"/>
        <v>3703</v>
      </c>
      <c r="R15" s="139">
        <f t="shared" si="1"/>
        <v>2324</v>
      </c>
      <c r="S15" s="139">
        <f t="shared" si="1"/>
        <v>0</v>
      </c>
      <c r="T15" s="139">
        <f t="shared" si="1"/>
        <v>525450</v>
      </c>
      <c r="U15" s="31">
        <v>0</v>
      </c>
      <c r="V15" s="33"/>
      <c r="W15" s="24">
        <f>+T15/'Cartera total por edad'!T15</f>
        <v>0.3549618320610687</v>
      </c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  <c r="IT15" s="31"/>
      <c r="IU15" s="31"/>
      <c r="IV15" s="31"/>
    </row>
    <row r="16" spans="1:256" ht="10.5">
      <c r="A16" s="14"/>
      <c r="B16" s="14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1"/>
      <c r="V16" s="31"/>
      <c r="W16" s="62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  <c r="IT16" s="31"/>
      <c r="IU16" s="31"/>
      <c r="IV16" s="31"/>
    </row>
    <row r="17" spans="1:256" ht="10.5">
      <c r="A17" s="14">
        <v>62</v>
      </c>
      <c r="B17" s="21" t="str">
        <f>+'Cartera masculina por edad'!B17</f>
        <v>San Lorenzo</v>
      </c>
      <c r="C17" s="30"/>
      <c r="D17" s="30"/>
      <c r="E17" s="30">
        <v>1</v>
      </c>
      <c r="F17" s="30">
        <v>4</v>
      </c>
      <c r="G17" s="30">
        <v>10</v>
      </c>
      <c r="H17" s="30">
        <v>22</v>
      </c>
      <c r="I17" s="30">
        <v>19</v>
      </c>
      <c r="J17" s="30">
        <v>16</v>
      </c>
      <c r="K17" s="30">
        <v>21</v>
      </c>
      <c r="L17" s="30">
        <v>23</v>
      </c>
      <c r="M17" s="30">
        <v>9</v>
      </c>
      <c r="N17" s="30">
        <v>8</v>
      </c>
      <c r="O17" s="30">
        <v>5</v>
      </c>
      <c r="P17" s="30">
        <v>2</v>
      </c>
      <c r="Q17" s="30"/>
      <c r="R17" s="30"/>
      <c r="S17" s="30"/>
      <c r="T17" s="33">
        <f aca="true" t="shared" si="2" ref="T17:T22">SUM(C17:S17)</f>
        <v>140</v>
      </c>
      <c r="U17" s="31"/>
      <c r="V17" s="23"/>
      <c r="W17" s="24">
        <f>+T17/'Cartera total por edad'!T17</f>
        <v>0.0989399293286219</v>
      </c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  <c r="IT17" s="31"/>
      <c r="IU17" s="31"/>
      <c r="IV17" s="31"/>
    </row>
    <row r="18" spans="1:256" ht="10.5">
      <c r="A18" s="14">
        <v>63</v>
      </c>
      <c r="B18" s="21" t="str">
        <f>+'Cartera masculina por edad'!B18</f>
        <v>Fusat Ltda.</v>
      </c>
      <c r="C18" s="30">
        <v>86</v>
      </c>
      <c r="D18" s="30">
        <v>23</v>
      </c>
      <c r="E18" s="30">
        <v>31</v>
      </c>
      <c r="F18" s="30">
        <v>116</v>
      </c>
      <c r="G18" s="30">
        <v>219</v>
      </c>
      <c r="H18" s="30">
        <v>278</v>
      </c>
      <c r="I18" s="30">
        <v>289</v>
      </c>
      <c r="J18" s="30">
        <v>282</v>
      </c>
      <c r="K18" s="30">
        <v>283</v>
      </c>
      <c r="L18" s="30">
        <v>363</v>
      </c>
      <c r="M18" s="30">
        <v>354</v>
      </c>
      <c r="N18" s="30">
        <v>272</v>
      </c>
      <c r="O18" s="30">
        <v>162</v>
      </c>
      <c r="P18" s="30">
        <v>74</v>
      </c>
      <c r="Q18" s="30">
        <v>38</v>
      </c>
      <c r="R18" s="30">
        <v>43</v>
      </c>
      <c r="S18" s="30"/>
      <c r="T18" s="33">
        <f t="shared" si="2"/>
        <v>2913</v>
      </c>
      <c r="U18" s="31"/>
      <c r="V18" s="23"/>
      <c r="W18" s="24">
        <f>+T18/'Cartera total por edad'!T18</f>
        <v>0.22438761361885687</v>
      </c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  <c r="IR18" s="31"/>
      <c r="IS18" s="31"/>
      <c r="IT18" s="31"/>
      <c r="IU18" s="31"/>
      <c r="IV18" s="31"/>
    </row>
    <row r="19" spans="1:256" ht="10.5">
      <c r="A19" s="14">
        <v>65</v>
      </c>
      <c r="B19" s="21" t="str">
        <f>+'Cartera masculina por edad'!B19</f>
        <v>Chuquicamata</v>
      </c>
      <c r="C19" s="30">
        <v>145</v>
      </c>
      <c r="D19" s="30">
        <v>23</v>
      </c>
      <c r="E19" s="30">
        <v>46</v>
      </c>
      <c r="F19" s="30">
        <v>217</v>
      </c>
      <c r="G19" s="30">
        <v>209</v>
      </c>
      <c r="H19" s="30">
        <v>244</v>
      </c>
      <c r="I19" s="30">
        <v>196</v>
      </c>
      <c r="J19" s="30">
        <v>253</v>
      </c>
      <c r="K19" s="30">
        <v>227</v>
      </c>
      <c r="L19" s="30">
        <v>248</v>
      </c>
      <c r="M19" s="30">
        <v>208</v>
      </c>
      <c r="N19" s="30">
        <v>121</v>
      </c>
      <c r="O19" s="30">
        <v>36</v>
      </c>
      <c r="P19" s="30">
        <v>15</v>
      </c>
      <c r="Q19" s="30">
        <v>19</v>
      </c>
      <c r="R19" s="30">
        <v>27</v>
      </c>
      <c r="S19" s="30"/>
      <c r="T19" s="33">
        <f t="shared" si="2"/>
        <v>2234</v>
      </c>
      <c r="U19" s="31"/>
      <c r="V19" s="23"/>
      <c r="W19" s="24">
        <f>+T19/'Cartera total por edad'!T19</f>
        <v>0.17867711749180196</v>
      </c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O19" s="31"/>
      <c r="IP19" s="31"/>
      <c r="IQ19" s="31"/>
      <c r="IR19" s="31"/>
      <c r="IS19" s="31"/>
      <c r="IT19" s="31"/>
      <c r="IU19" s="31"/>
      <c r="IV19" s="31"/>
    </row>
    <row r="20" spans="1:256" ht="10.5">
      <c r="A20" s="14">
        <v>68</v>
      </c>
      <c r="B20" s="21" t="str">
        <f>+'Cartera masculina por edad'!B20</f>
        <v>Río Blanco</v>
      </c>
      <c r="C20" s="30">
        <v>1</v>
      </c>
      <c r="D20" s="30"/>
      <c r="E20" s="30">
        <v>1</v>
      </c>
      <c r="F20" s="30">
        <v>18</v>
      </c>
      <c r="G20" s="30">
        <v>28</v>
      </c>
      <c r="H20" s="30">
        <v>45</v>
      </c>
      <c r="I20" s="30">
        <v>34</v>
      </c>
      <c r="J20" s="30">
        <v>29</v>
      </c>
      <c r="K20" s="30">
        <v>28</v>
      </c>
      <c r="L20" s="30">
        <v>30</v>
      </c>
      <c r="M20" s="30">
        <v>31</v>
      </c>
      <c r="N20" s="30">
        <v>6</v>
      </c>
      <c r="O20" s="30">
        <v>4</v>
      </c>
      <c r="P20" s="30">
        <v>2</v>
      </c>
      <c r="Q20" s="30">
        <v>1</v>
      </c>
      <c r="R20" s="30">
        <v>2</v>
      </c>
      <c r="S20" s="30"/>
      <c r="T20" s="33">
        <f t="shared" si="2"/>
        <v>260</v>
      </c>
      <c r="U20" s="31"/>
      <c r="V20" s="23"/>
      <c r="W20" s="24">
        <f>+T20/'Cartera total por edad'!T20</f>
        <v>0.12104283054003724</v>
      </c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  <c r="IQ20" s="31"/>
      <c r="IR20" s="31"/>
      <c r="IS20" s="31"/>
      <c r="IT20" s="31"/>
      <c r="IU20" s="31"/>
      <c r="IV20" s="31"/>
    </row>
    <row r="21" spans="1:256" ht="10.5">
      <c r="A21" s="14">
        <v>76</v>
      </c>
      <c r="B21" s="21" t="str">
        <f>+'Cartera masculina por edad'!B21</f>
        <v>Isapre Fundación</v>
      </c>
      <c r="C21" s="30">
        <v>4</v>
      </c>
      <c r="D21" s="30">
        <v>6</v>
      </c>
      <c r="E21" s="30">
        <v>76</v>
      </c>
      <c r="F21" s="30">
        <v>605</v>
      </c>
      <c r="G21" s="30">
        <v>861</v>
      </c>
      <c r="H21" s="30">
        <v>601</v>
      </c>
      <c r="I21" s="30">
        <v>625</v>
      </c>
      <c r="J21" s="30">
        <v>480</v>
      </c>
      <c r="K21" s="30">
        <v>352</v>
      </c>
      <c r="L21" s="30">
        <v>441</v>
      </c>
      <c r="M21" s="30">
        <v>720</v>
      </c>
      <c r="N21" s="30">
        <v>610</v>
      </c>
      <c r="O21" s="30">
        <v>372</v>
      </c>
      <c r="P21" s="30">
        <v>418</v>
      </c>
      <c r="Q21" s="30">
        <v>461</v>
      </c>
      <c r="R21" s="30">
        <v>622</v>
      </c>
      <c r="S21" s="30"/>
      <c r="T21" s="33">
        <f t="shared" si="2"/>
        <v>7254</v>
      </c>
      <c r="U21" s="31"/>
      <c r="V21" s="23"/>
      <c r="W21" s="24">
        <f>+T21/'Cartera total por edad'!T21</f>
        <v>0.49086479902557856</v>
      </c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  <c r="IR21" s="31"/>
      <c r="IS21" s="31"/>
      <c r="IT21" s="31"/>
      <c r="IU21" s="31"/>
      <c r="IV21" s="31"/>
    </row>
    <row r="22" spans="1:256" ht="10.5">
      <c r="A22" s="14">
        <v>94</v>
      </c>
      <c r="B22" s="21" t="str">
        <f>+'Cartera masculina por edad'!B22</f>
        <v>Cruz del Norte</v>
      </c>
      <c r="C22" s="30"/>
      <c r="D22" s="30"/>
      <c r="E22" s="30">
        <v>7</v>
      </c>
      <c r="F22" s="30">
        <v>7</v>
      </c>
      <c r="G22" s="30">
        <v>14</v>
      </c>
      <c r="H22" s="30">
        <v>16</v>
      </c>
      <c r="I22" s="30">
        <v>5</v>
      </c>
      <c r="J22" s="30">
        <v>13</v>
      </c>
      <c r="K22" s="30">
        <v>11</v>
      </c>
      <c r="L22" s="30">
        <v>6</v>
      </c>
      <c r="M22" s="30">
        <v>5</v>
      </c>
      <c r="N22" s="30">
        <v>4</v>
      </c>
      <c r="O22" s="30"/>
      <c r="P22" s="30">
        <v>3</v>
      </c>
      <c r="Q22" s="30"/>
      <c r="R22" s="30"/>
      <c r="S22" s="30"/>
      <c r="T22" s="33">
        <f t="shared" si="2"/>
        <v>91</v>
      </c>
      <c r="U22" s="31"/>
      <c r="V22" s="23"/>
      <c r="W22" s="24">
        <f>+T22/'Cartera total por edad'!T22</f>
        <v>0.07757885763000852</v>
      </c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  <c r="IT22" s="31"/>
      <c r="IU22" s="31"/>
      <c r="IV22" s="31"/>
    </row>
    <row r="23" spans="1:256" ht="10.5">
      <c r="A23" s="14"/>
      <c r="B23" s="14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1"/>
      <c r="V23" s="31"/>
      <c r="W23" s="62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1"/>
      <c r="IT23" s="31"/>
      <c r="IU23" s="31"/>
      <c r="IV23" s="31"/>
    </row>
    <row r="24" spans="1:256" ht="10.5">
      <c r="A24" s="119"/>
      <c r="B24" s="119" t="s">
        <v>49</v>
      </c>
      <c r="C24" s="139">
        <f aca="true" t="shared" si="3" ref="C24:T24">SUM(C17:C22)</f>
        <v>236</v>
      </c>
      <c r="D24" s="139">
        <f>SUM(D17:D22)</f>
        <v>52</v>
      </c>
      <c r="E24" s="139">
        <f t="shared" si="3"/>
        <v>162</v>
      </c>
      <c r="F24" s="139">
        <f t="shared" si="3"/>
        <v>967</v>
      </c>
      <c r="G24" s="139">
        <f t="shared" si="3"/>
        <v>1341</v>
      </c>
      <c r="H24" s="139">
        <f t="shared" si="3"/>
        <v>1206</v>
      </c>
      <c r="I24" s="139">
        <f t="shared" si="3"/>
        <v>1168</v>
      </c>
      <c r="J24" s="139">
        <f t="shared" si="3"/>
        <v>1073</v>
      </c>
      <c r="K24" s="139">
        <f t="shared" si="3"/>
        <v>922</v>
      </c>
      <c r="L24" s="139">
        <f t="shared" si="3"/>
        <v>1111</v>
      </c>
      <c r="M24" s="139">
        <f t="shared" si="3"/>
        <v>1327</v>
      </c>
      <c r="N24" s="139">
        <f t="shared" si="3"/>
        <v>1021</v>
      </c>
      <c r="O24" s="139">
        <f t="shared" si="3"/>
        <v>579</v>
      </c>
      <c r="P24" s="139">
        <f t="shared" si="3"/>
        <v>514</v>
      </c>
      <c r="Q24" s="139">
        <f t="shared" si="3"/>
        <v>519</v>
      </c>
      <c r="R24" s="139">
        <f t="shared" si="3"/>
        <v>694</v>
      </c>
      <c r="S24" s="139">
        <f t="shared" si="3"/>
        <v>0</v>
      </c>
      <c r="T24" s="139">
        <f t="shared" si="3"/>
        <v>12892</v>
      </c>
      <c r="U24" s="31">
        <v>0</v>
      </c>
      <c r="V24" s="33"/>
      <c r="W24" s="24">
        <f>+T24/'Cartera total por edad'!T24</f>
        <v>0.2864952554501211</v>
      </c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  <c r="IP24" s="31"/>
      <c r="IQ24" s="31"/>
      <c r="IR24" s="31"/>
      <c r="IS24" s="31"/>
      <c r="IT24" s="31"/>
      <c r="IU24" s="31"/>
      <c r="IV24" s="31"/>
    </row>
    <row r="25" spans="1:256" ht="10.5">
      <c r="A25" s="14"/>
      <c r="B25" s="14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1"/>
      <c r="V25" s="33"/>
      <c r="W25" s="62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  <c r="IQ25" s="31"/>
      <c r="IR25" s="31"/>
      <c r="IS25" s="31"/>
      <c r="IT25" s="31"/>
      <c r="IU25" s="31"/>
      <c r="IV25" s="31"/>
    </row>
    <row r="26" spans="1:256" ht="10.5">
      <c r="A26" s="141"/>
      <c r="B26" s="141" t="s">
        <v>50</v>
      </c>
      <c r="C26" s="139">
        <f aca="true" t="shared" si="4" ref="C26:T26">C15+C24</f>
        <v>649</v>
      </c>
      <c r="D26" s="139">
        <f>D15+D24</f>
        <v>1312</v>
      </c>
      <c r="E26" s="139">
        <f t="shared" si="4"/>
        <v>16581</v>
      </c>
      <c r="F26" s="139">
        <f t="shared" si="4"/>
        <v>74219</v>
      </c>
      <c r="G26" s="139">
        <f t="shared" si="4"/>
        <v>87132</v>
      </c>
      <c r="H26" s="139">
        <f t="shared" si="4"/>
        <v>80206</v>
      </c>
      <c r="I26" s="139">
        <f t="shared" si="4"/>
        <v>65230</v>
      </c>
      <c r="J26" s="139">
        <f t="shared" si="4"/>
        <v>57749</v>
      </c>
      <c r="K26" s="139">
        <f t="shared" si="4"/>
        <v>48917</v>
      </c>
      <c r="L26" s="139">
        <f t="shared" si="4"/>
        <v>40852</v>
      </c>
      <c r="M26" s="139">
        <f t="shared" si="4"/>
        <v>26517</v>
      </c>
      <c r="N26" s="139">
        <f t="shared" si="4"/>
        <v>16067</v>
      </c>
      <c r="O26" s="139">
        <f t="shared" si="4"/>
        <v>9478</v>
      </c>
      <c r="P26" s="139">
        <f t="shared" si="4"/>
        <v>6193</v>
      </c>
      <c r="Q26" s="139">
        <f t="shared" si="4"/>
        <v>4222</v>
      </c>
      <c r="R26" s="139">
        <f t="shared" si="4"/>
        <v>3018</v>
      </c>
      <c r="S26" s="139">
        <f t="shared" si="4"/>
        <v>0</v>
      </c>
      <c r="T26" s="139">
        <f t="shared" si="4"/>
        <v>538342</v>
      </c>
      <c r="U26" s="31">
        <v>0</v>
      </c>
      <c r="V26" s="33"/>
      <c r="W26" s="24">
        <f>+T26/'Cartera total por edad'!T26</f>
        <v>0.3529419477754853</v>
      </c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  <c r="IP26" s="31"/>
      <c r="IQ26" s="31"/>
      <c r="IR26" s="31"/>
      <c r="IS26" s="31"/>
      <c r="IT26" s="31"/>
      <c r="IU26" s="31"/>
      <c r="IV26" s="31"/>
    </row>
    <row r="27" spans="1:256" ht="10.5">
      <c r="A27" s="14"/>
      <c r="B27" s="1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  <c r="IP27" s="31"/>
      <c r="IQ27" s="31"/>
      <c r="IR27" s="31"/>
      <c r="IS27" s="31"/>
      <c r="IT27" s="31"/>
      <c r="IU27" s="31"/>
      <c r="IV27" s="31"/>
    </row>
    <row r="28" spans="1:256" ht="11.25" thickBot="1">
      <c r="A28" s="148"/>
      <c r="B28" s="148" t="s">
        <v>51</v>
      </c>
      <c r="C28" s="150">
        <f aca="true" t="shared" si="5" ref="C28:S28">(C26/$T26)</f>
        <v>0.001205553347128777</v>
      </c>
      <c r="D28" s="150">
        <f>(D26/$T26)</f>
        <v>0.002437112467539222</v>
      </c>
      <c r="E28" s="150">
        <f t="shared" si="5"/>
        <v>0.030800123341667564</v>
      </c>
      <c r="F28" s="150">
        <f t="shared" si="5"/>
        <v>0.1378658919422969</v>
      </c>
      <c r="G28" s="150">
        <f t="shared" si="5"/>
        <v>0.16185250268416732</v>
      </c>
      <c r="H28" s="150">
        <f t="shared" si="5"/>
        <v>0.14898707513067902</v>
      </c>
      <c r="I28" s="150">
        <f t="shared" si="5"/>
        <v>0.1211683279402313</v>
      </c>
      <c r="J28" s="150">
        <f t="shared" si="5"/>
        <v>0.10727195723164829</v>
      </c>
      <c r="K28" s="150">
        <f t="shared" si="5"/>
        <v>0.09086602940138425</v>
      </c>
      <c r="L28" s="150">
        <f t="shared" si="5"/>
        <v>0.07588484643590877</v>
      </c>
      <c r="M28" s="150">
        <f t="shared" si="5"/>
        <v>0.0492567921507146</v>
      </c>
      <c r="N28" s="150">
        <f t="shared" si="5"/>
        <v>0.02984533995118345</v>
      </c>
      <c r="O28" s="150">
        <f t="shared" si="5"/>
        <v>0.017605908511689593</v>
      </c>
      <c r="P28" s="150">
        <f t="shared" si="5"/>
        <v>0.011503839566669515</v>
      </c>
      <c r="Q28" s="150">
        <f t="shared" si="5"/>
        <v>0.007842598199657467</v>
      </c>
      <c r="R28" s="150">
        <f t="shared" si="5"/>
        <v>0.005606101697433973</v>
      </c>
      <c r="S28" s="150">
        <f t="shared" si="5"/>
        <v>0</v>
      </c>
      <c r="T28" s="150">
        <f>SUM(C28:R28)</f>
        <v>1.0000000000000002</v>
      </c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  <c r="IS28" s="31"/>
      <c r="IT28" s="31"/>
      <c r="IU28" s="31"/>
      <c r="IV28" s="31"/>
    </row>
    <row r="29" spans="2:256" ht="10.5">
      <c r="B29" s="21" t="str">
        <f>+'Cartera masculina por edad'!B29</f>
        <v>Fuente: Superintendencia de Salud, Archivo Maestro de Beneficiarios.</v>
      </c>
      <c r="C29" s="23"/>
      <c r="D29" s="23"/>
      <c r="E29" s="23"/>
      <c r="F29" s="24"/>
      <c r="G29" s="23"/>
      <c r="H29" s="23"/>
      <c r="I29" s="23"/>
      <c r="J29" s="23"/>
      <c r="K29" s="23"/>
      <c r="L29" s="63"/>
      <c r="M29" s="60" t="s">
        <v>1</v>
      </c>
      <c r="N29" s="60" t="s">
        <v>1</v>
      </c>
      <c r="O29" s="60" t="s">
        <v>1</v>
      </c>
      <c r="P29" s="23"/>
      <c r="Q29" s="23"/>
      <c r="R29" s="60" t="s">
        <v>1</v>
      </c>
      <c r="S29" s="60"/>
      <c r="T29" s="60" t="s">
        <v>1</v>
      </c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  <c r="IQ29" s="31"/>
      <c r="IR29" s="31"/>
      <c r="IS29" s="31"/>
      <c r="IT29" s="31"/>
      <c r="IU29" s="31"/>
      <c r="IV29" s="31"/>
    </row>
    <row r="30" spans="2:256" ht="10.5">
      <c r="B30" s="21" t="str">
        <f>+'Cartera masculina por edad'!B30</f>
        <v>(*) Son aquellos datos que no presentan información en el campo edad.</v>
      </c>
      <c r="C30" s="23"/>
      <c r="D30" s="23"/>
      <c r="E30" s="23"/>
      <c r="F30" s="23"/>
      <c r="G30" s="23"/>
      <c r="H30" s="23"/>
      <c r="I30" s="23"/>
      <c r="J30" s="23"/>
      <c r="K30" s="23"/>
      <c r="L30" s="60" t="s">
        <v>1</v>
      </c>
      <c r="M30" s="60" t="s">
        <v>1</v>
      </c>
      <c r="N30" s="60" t="s">
        <v>1</v>
      </c>
      <c r="O30" s="60" t="s">
        <v>1</v>
      </c>
      <c r="P30" s="23"/>
      <c r="Q30" s="23"/>
      <c r="R30" s="60" t="s">
        <v>1</v>
      </c>
      <c r="S30" s="60"/>
      <c r="T30" s="60" t="s">
        <v>1</v>
      </c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  <c r="IO30" s="31"/>
      <c r="IP30" s="31"/>
      <c r="IQ30" s="31"/>
      <c r="IR30" s="31"/>
      <c r="IS30" s="31"/>
      <c r="IT30" s="31"/>
      <c r="IU30" s="31"/>
      <c r="IV30" s="31"/>
    </row>
    <row r="31" spans="1:256" ht="10.5">
      <c r="A31" s="21"/>
      <c r="B31" s="14"/>
      <c r="C31" s="23"/>
      <c r="D31" s="23"/>
      <c r="E31" s="23"/>
      <c r="F31" s="23"/>
      <c r="G31" s="23"/>
      <c r="H31" s="23"/>
      <c r="I31" s="23"/>
      <c r="J31" s="23"/>
      <c r="K31" s="23"/>
      <c r="L31" s="60"/>
      <c r="M31" s="60"/>
      <c r="N31" s="60"/>
      <c r="O31" s="60"/>
      <c r="P31" s="23"/>
      <c r="Q31" s="23"/>
      <c r="R31" s="60"/>
      <c r="S31" s="60"/>
      <c r="T31" s="60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  <c r="IL31" s="31"/>
      <c r="IM31" s="31"/>
      <c r="IN31" s="31"/>
      <c r="IO31" s="31"/>
      <c r="IP31" s="31"/>
      <c r="IQ31" s="31"/>
      <c r="IR31" s="31"/>
      <c r="IS31" s="31"/>
      <c r="IT31" s="31"/>
      <c r="IU31" s="31"/>
      <c r="IV31" s="31"/>
    </row>
    <row r="32" spans="1:256" ht="14.25">
      <c r="A32" s="10" t="s">
        <v>224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  <c r="IL32" s="31"/>
      <c r="IM32" s="31"/>
      <c r="IN32" s="31"/>
      <c r="IO32" s="31"/>
      <c r="IP32" s="31"/>
      <c r="IQ32" s="31"/>
      <c r="IR32" s="31"/>
      <c r="IS32" s="31"/>
      <c r="IT32" s="31"/>
      <c r="IU32" s="31"/>
      <c r="IV32" s="31"/>
    </row>
    <row r="33" spans="2:256" ht="13.5">
      <c r="B33" s="12" t="s">
        <v>74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  <c r="IL33" s="31"/>
      <c r="IM33" s="31"/>
      <c r="IN33" s="31"/>
      <c r="IO33" s="31"/>
      <c r="IP33" s="31"/>
      <c r="IQ33" s="31"/>
      <c r="IR33" s="31"/>
      <c r="IS33" s="31"/>
      <c r="IT33" s="31"/>
      <c r="IU33" s="31"/>
      <c r="IV33" s="31"/>
    </row>
    <row r="34" spans="2:256" ht="13.5">
      <c r="B34" s="12" t="s">
        <v>255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  <c r="IL34" s="31"/>
      <c r="IM34" s="31"/>
      <c r="IN34" s="31"/>
      <c r="IO34" s="31"/>
      <c r="IP34" s="31"/>
      <c r="IQ34" s="31"/>
      <c r="IR34" s="31"/>
      <c r="IS34" s="31"/>
      <c r="IT34" s="31"/>
      <c r="IU34" s="31"/>
      <c r="IV34" s="31"/>
    </row>
    <row r="35" spans="1:256" ht="11.25" thickBot="1">
      <c r="A35" s="14"/>
      <c r="B35" s="14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  <c r="IL35" s="31"/>
      <c r="IM35" s="31"/>
      <c r="IN35" s="31"/>
      <c r="IO35" s="31"/>
      <c r="IP35" s="31"/>
      <c r="IQ35" s="31"/>
      <c r="IR35" s="31"/>
      <c r="IS35" s="31"/>
      <c r="IT35" s="31"/>
      <c r="IU35" s="31"/>
      <c r="IV35" s="31"/>
    </row>
    <row r="36" spans="1:256" ht="10.5">
      <c r="A36" s="127" t="s">
        <v>1</v>
      </c>
      <c r="B36" s="127" t="s">
        <v>1</v>
      </c>
      <c r="C36" s="179" t="s">
        <v>53</v>
      </c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80"/>
      <c r="T36" s="180"/>
      <c r="U36" s="31"/>
      <c r="V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  <c r="IL36" s="31"/>
      <c r="IM36" s="31"/>
      <c r="IN36" s="31"/>
      <c r="IO36" s="31"/>
      <c r="IP36" s="31"/>
      <c r="IQ36" s="31"/>
      <c r="IR36" s="31"/>
      <c r="IS36" s="31"/>
      <c r="IT36" s="31"/>
      <c r="IU36" s="31"/>
      <c r="IV36" s="31"/>
    </row>
    <row r="37" spans="1:256" ht="10.5">
      <c r="A37" s="135" t="s">
        <v>37</v>
      </c>
      <c r="B37" s="135" t="s">
        <v>38</v>
      </c>
      <c r="C37" s="146" t="s">
        <v>240</v>
      </c>
      <c r="D37" s="146" t="s">
        <v>241</v>
      </c>
      <c r="E37" s="146" t="s">
        <v>54</v>
      </c>
      <c r="F37" s="146" t="s">
        <v>55</v>
      </c>
      <c r="G37" s="146" t="s">
        <v>56</v>
      </c>
      <c r="H37" s="146" t="s">
        <v>57</v>
      </c>
      <c r="I37" s="146" t="s">
        <v>58</v>
      </c>
      <c r="J37" s="146" t="s">
        <v>59</v>
      </c>
      <c r="K37" s="146" t="s">
        <v>60</v>
      </c>
      <c r="L37" s="146" t="s">
        <v>61</v>
      </c>
      <c r="M37" s="146" t="s">
        <v>62</v>
      </c>
      <c r="N37" s="146" t="s">
        <v>63</v>
      </c>
      <c r="O37" s="146" t="s">
        <v>64</v>
      </c>
      <c r="P37" s="146" t="s">
        <v>65</v>
      </c>
      <c r="Q37" s="146" t="s">
        <v>66</v>
      </c>
      <c r="R37" s="147" t="s">
        <v>67</v>
      </c>
      <c r="S37" s="147" t="s">
        <v>216</v>
      </c>
      <c r="T37" s="181" t="s">
        <v>4</v>
      </c>
      <c r="U37" s="31"/>
      <c r="V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  <c r="IL37" s="31"/>
      <c r="IM37" s="31"/>
      <c r="IN37" s="31"/>
      <c r="IO37" s="31"/>
      <c r="IP37" s="31"/>
      <c r="IQ37" s="31"/>
      <c r="IR37" s="31"/>
      <c r="IS37" s="31"/>
      <c r="IT37" s="31"/>
      <c r="IU37" s="31"/>
      <c r="IV37" s="31"/>
    </row>
    <row r="38" spans="1:256" ht="10.5">
      <c r="A38" s="130">
        <v>67</v>
      </c>
      <c r="B38" s="119" t="str">
        <f>+B7</f>
        <v>Colmena Golden Cross</v>
      </c>
      <c r="C38" s="153">
        <v>50851</v>
      </c>
      <c r="D38" s="153">
        <v>15391</v>
      </c>
      <c r="E38" s="153">
        <v>13745</v>
      </c>
      <c r="F38" s="153">
        <v>6693</v>
      </c>
      <c r="G38" s="153">
        <v>5196</v>
      </c>
      <c r="H38" s="153">
        <v>5486</v>
      </c>
      <c r="I38" s="153">
        <v>5308</v>
      </c>
      <c r="J38" s="153">
        <v>5103</v>
      </c>
      <c r="K38" s="153">
        <v>5415</v>
      </c>
      <c r="L38" s="153">
        <v>4543</v>
      </c>
      <c r="M38" s="153">
        <v>3245</v>
      </c>
      <c r="N38" s="153">
        <v>2183</v>
      </c>
      <c r="O38" s="153">
        <v>1249</v>
      </c>
      <c r="P38" s="153">
        <v>618</v>
      </c>
      <c r="Q38" s="153">
        <v>360</v>
      </c>
      <c r="R38" s="153">
        <v>193</v>
      </c>
      <c r="S38" s="153"/>
      <c r="T38" s="139">
        <f aca="true" t="shared" si="6" ref="T38:T44">SUM(C38:S38)</f>
        <v>125579</v>
      </c>
      <c r="U38" s="31"/>
      <c r="V38" s="23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  <c r="IJ38" s="31"/>
      <c r="IK38" s="31"/>
      <c r="IL38" s="31"/>
      <c r="IM38" s="31"/>
      <c r="IN38" s="31"/>
      <c r="IO38" s="31"/>
      <c r="IP38" s="31"/>
      <c r="IQ38" s="31"/>
      <c r="IR38" s="31"/>
      <c r="IS38" s="31"/>
      <c r="IT38" s="31"/>
      <c r="IU38" s="31"/>
      <c r="IV38" s="31"/>
    </row>
    <row r="39" spans="1:256" ht="10.5">
      <c r="A39" s="14">
        <v>78</v>
      </c>
      <c r="B39" s="21" t="str">
        <f aca="true" t="shared" si="7" ref="B39:B44">+B8</f>
        <v>Isapre Cruz Blanca S.A.</v>
      </c>
      <c r="C39" s="30">
        <v>60366</v>
      </c>
      <c r="D39" s="30">
        <v>20568</v>
      </c>
      <c r="E39" s="30">
        <v>17107</v>
      </c>
      <c r="F39" s="30">
        <v>8270</v>
      </c>
      <c r="G39" s="30">
        <v>6712</v>
      </c>
      <c r="H39" s="30">
        <v>7554</v>
      </c>
      <c r="I39" s="30">
        <v>7654</v>
      </c>
      <c r="J39" s="30">
        <v>8218</v>
      </c>
      <c r="K39" s="30">
        <v>7316</v>
      </c>
      <c r="L39" s="30">
        <v>5632</v>
      </c>
      <c r="M39" s="30">
        <v>3545</v>
      </c>
      <c r="N39" s="30">
        <v>2048</v>
      </c>
      <c r="O39" s="30">
        <v>1015</v>
      </c>
      <c r="P39" s="30">
        <v>562</v>
      </c>
      <c r="Q39" s="30">
        <v>340</v>
      </c>
      <c r="R39" s="30">
        <v>234</v>
      </c>
      <c r="S39" s="30"/>
      <c r="T39" s="33">
        <f t="shared" si="6"/>
        <v>157141</v>
      </c>
      <c r="U39" s="31"/>
      <c r="V39" s="23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31"/>
      <c r="IE39" s="31"/>
      <c r="IF39" s="31"/>
      <c r="IG39" s="31"/>
      <c r="IH39" s="31"/>
      <c r="II39" s="31"/>
      <c r="IJ39" s="31"/>
      <c r="IK39" s="31"/>
      <c r="IL39" s="31"/>
      <c r="IM39" s="31"/>
      <c r="IN39" s="31"/>
      <c r="IO39" s="31"/>
      <c r="IP39" s="31"/>
      <c r="IQ39" s="31"/>
      <c r="IR39" s="31"/>
      <c r="IS39" s="31"/>
      <c r="IT39" s="31"/>
      <c r="IU39" s="31"/>
      <c r="IV39" s="31"/>
    </row>
    <row r="40" spans="1:256" ht="10.5">
      <c r="A40" s="14">
        <v>80</v>
      </c>
      <c r="B40" s="21" t="str">
        <f t="shared" si="7"/>
        <v>Vida Tres</v>
      </c>
      <c r="C40" s="30">
        <v>14404</v>
      </c>
      <c r="D40" s="30">
        <v>5032</v>
      </c>
      <c r="E40" s="30">
        <v>4376</v>
      </c>
      <c r="F40" s="30">
        <v>2008</v>
      </c>
      <c r="G40" s="30">
        <v>1421</v>
      </c>
      <c r="H40" s="30">
        <v>1798</v>
      </c>
      <c r="I40" s="30">
        <v>1837</v>
      </c>
      <c r="J40" s="30">
        <v>1680</v>
      </c>
      <c r="K40" s="30">
        <v>1532</v>
      </c>
      <c r="L40" s="30">
        <v>1229</v>
      </c>
      <c r="M40" s="30">
        <v>933</v>
      </c>
      <c r="N40" s="30">
        <v>648</v>
      </c>
      <c r="O40" s="30">
        <v>398</v>
      </c>
      <c r="P40" s="30">
        <v>317</v>
      </c>
      <c r="Q40" s="30">
        <v>192</v>
      </c>
      <c r="R40" s="30">
        <v>118</v>
      </c>
      <c r="S40" s="30"/>
      <c r="T40" s="33">
        <f t="shared" si="6"/>
        <v>37923</v>
      </c>
      <c r="U40" s="31"/>
      <c r="V40" s="23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  <c r="HM40" s="31"/>
      <c r="HN40" s="31"/>
      <c r="HO40" s="31"/>
      <c r="HP40" s="31"/>
      <c r="HQ40" s="31"/>
      <c r="HR40" s="31"/>
      <c r="HS40" s="31"/>
      <c r="HT40" s="31"/>
      <c r="HU40" s="31"/>
      <c r="HV40" s="31"/>
      <c r="HW40" s="31"/>
      <c r="HX40" s="31"/>
      <c r="HY40" s="31"/>
      <c r="HZ40" s="31"/>
      <c r="IA40" s="31"/>
      <c r="IB40" s="31"/>
      <c r="IC40" s="31"/>
      <c r="ID40" s="31"/>
      <c r="IE40" s="31"/>
      <c r="IF40" s="31"/>
      <c r="IG40" s="31"/>
      <c r="IH40" s="31"/>
      <c r="II40" s="31"/>
      <c r="IJ40" s="31"/>
      <c r="IK40" s="31"/>
      <c r="IL40" s="31"/>
      <c r="IM40" s="31"/>
      <c r="IN40" s="31"/>
      <c r="IO40" s="31"/>
      <c r="IP40" s="31"/>
      <c r="IQ40" s="31"/>
      <c r="IR40" s="31"/>
      <c r="IS40" s="31"/>
      <c r="IT40" s="31"/>
      <c r="IU40" s="31"/>
      <c r="IV40" s="31"/>
    </row>
    <row r="41" spans="1:256" ht="10.5">
      <c r="A41" s="14">
        <v>81</v>
      </c>
      <c r="B41" s="21" t="str">
        <f t="shared" si="7"/>
        <v>Ferrosalud</v>
      </c>
      <c r="C41" s="30">
        <v>1080</v>
      </c>
      <c r="D41" s="30">
        <v>404</v>
      </c>
      <c r="E41" s="30">
        <v>318</v>
      </c>
      <c r="F41" s="30">
        <v>141</v>
      </c>
      <c r="G41" s="30">
        <v>92</v>
      </c>
      <c r="H41" s="30">
        <v>136</v>
      </c>
      <c r="I41" s="30">
        <v>142</v>
      </c>
      <c r="J41" s="30">
        <v>215</v>
      </c>
      <c r="K41" s="30">
        <v>137</v>
      </c>
      <c r="L41" s="30">
        <v>131</v>
      </c>
      <c r="M41" s="30">
        <v>153</v>
      </c>
      <c r="N41" s="30">
        <v>70</v>
      </c>
      <c r="O41" s="30">
        <v>31</v>
      </c>
      <c r="P41" s="30">
        <v>18</v>
      </c>
      <c r="Q41" s="30">
        <v>4</v>
      </c>
      <c r="R41" s="30">
        <v>1</v>
      </c>
      <c r="S41" s="30"/>
      <c r="T41" s="33">
        <f>SUM(C41:S41)</f>
        <v>3073</v>
      </c>
      <c r="U41" s="31"/>
      <c r="V41" s="23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  <c r="HM41" s="31"/>
      <c r="HN41" s="31"/>
      <c r="HO41" s="31"/>
      <c r="HP41" s="31"/>
      <c r="HQ41" s="31"/>
      <c r="HR41" s="31"/>
      <c r="HS41" s="31"/>
      <c r="HT41" s="31"/>
      <c r="HU41" s="31"/>
      <c r="HV41" s="31"/>
      <c r="HW41" s="31"/>
      <c r="HX41" s="31"/>
      <c r="HY41" s="31"/>
      <c r="HZ41" s="31"/>
      <c r="IA41" s="31"/>
      <c r="IB41" s="31"/>
      <c r="IC41" s="31"/>
      <c r="ID41" s="31"/>
      <c r="IE41" s="31"/>
      <c r="IF41" s="31"/>
      <c r="IG41" s="31"/>
      <c r="IH41" s="31"/>
      <c r="II41" s="31"/>
      <c r="IJ41" s="31"/>
      <c r="IK41" s="31"/>
      <c r="IL41" s="31"/>
      <c r="IM41" s="31"/>
      <c r="IN41" s="31"/>
      <c r="IO41" s="31"/>
      <c r="IP41" s="31"/>
      <c r="IQ41" s="31"/>
      <c r="IR41" s="31"/>
      <c r="IS41" s="31"/>
      <c r="IT41" s="31"/>
      <c r="IU41" s="31"/>
      <c r="IV41" s="31"/>
    </row>
    <row r="42" spans="1:256" ht="10.5">
      <c r="A42" s="14">
        <v>88</v>
      </c>
      <c r="B42" s="21" t="str">
        <f t="shared" si="7"/>
        <v>Mas Vida</v>
      </c>
      <c r="C42" s="30">
        <v>51031</v>
      </c>
      <c r="D42" s="30">
        <v>13585</v>
      </c>
      <c r="E42" s="30">
        <v>9616</v>
      </c>
      <c r="F42" s="30">
        <v>4987</v>
      </c>
      <c r="G42" s="30">
        <v>5120</v>
      </c>
      <c r="H42" s="30">
        <v>6001</v>
      </c>
      <c r="I42" s="30">
        <v>5053</v>
      </c>
      <c r="J42" s="30">
        <v>4266</v>
      </c>
      <c r="K42" s="30">
        <v>3125</v>
      </c>
      <c r="L42" s="30">
        <v>1565</v>
      </c>
      <c r="M42" s="30">
        <v>638</v>
      </c>
      <c r="N42" s="30">
        <v>339</v>
      </c>
      <c r="O42" s="30">
        <v>188</v>
      </c>
      <c r="P42" s="30">
        <v>92</v>
      </c>
      <c r="Q42" s="30">
        <v>77</v>
      </c>
      <c r="R42" s="30">
        <v>60</v>
      </c>
      <c r="S42" s="30"/>
      <c r="T42" s="33">
        <f t="shared" si="6"/>
        <v>105743</v>
      </c>
      <c r="U42" s="31"/>
      <c r="V42" s="23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31"/>
      <c r="HX42" s="31"/>
      <c r="HY42" s="31"/>
      <c r="HZ42" s="31"/>
      <c r="IA42" s="31"/>
      <c r="IB42" s="31"/>
      <c r="IC42" s="31"/>
      <c r="ID42" s="31"/>
      <c r="IE42" s="31"/>
      <c r="IF42" s="31"/>
      <c r="IG42" s="31"/>
      <c r="IH42" s="31"/>
      <c r="II42" s="31"/>
      <c r="IJ42" s="31"/>
      <c r="IK42" s="31"/>
      <c r="IL42" s="31"/>
      <c r="IM42" s="31"/>
      <c r="IN42" s="31"/>
      <c r="IO42" s="31"/>
      <c r="IP42" s="31"/>
      <c r="IQ42" s="31"/>
      <c r="IR42" s="31"/>
      <c r="IS42" s="31"/>
      <c r="IT42" s="31"/>
      <c r="IU42" s="31"/>
      <c r="IV42" s="31"/>
    </row>
    <row r="43" spans="1:256" ht="10.5">
      <c r="A43" s="14">
        <v>99</v>
      </c>
      <c r="B43" s="21" t="str">
        <f t="shared" si="7"/>
        <v>Isapre Banmédica</v>
      </c>
      <c r="C43" s="30">
        <v>62442</v>
      </c>
      <c r="D43" s="30">
        <v>22285</v>
      </c>
      <c r="E43" s="30">
        <v>18536</v>
      </c>
      <c r="F43" s="30">
        <v>9092</v>
      </c>
      <c r="G43" s="30">
        <v>6988</v>
      </c>
      <c r="H43" s="30">
        <v>8277</v>
      </c>
      <c r="I43" s="30">
        <v>8441</v>
      </c>
      <c r="J43" s="30">
        <v>8850</v>
      </c>
      <c r="K43" s="30">
        <v>8079</v>
      </c>
      <c r="L43" s="30">
        <v>5956</v>
      </c>
      <c r="M43" s="30">
        <v>3863</v>
      </c>
      <c r="N43" s="30">
        <v>2395</v>
      </c>
      <c r="O43" s="30">
        <v>1336</v>
      </c>
      <c r="P43" s="30">
        <v>903</v>
      </c>
      <c r="Q43" s="30">
        <v>567</v>
      </c>
      <c r="R43" s="30">
        <v>402</v>
      </c>
      <c r="S43" s="30"/>
      <c r="T43" s="33">
        <f t="shared" si="6"/>
        <v>168412</v>
      </c>
      <c r="U43" s="31"/>
      <c r="V43" s="23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  <c r="IJ43" s="31"/>
      <c r="IK43" s="31"/>
      <c r="IL43" s="31"/>
      <c r="IM43" s="31"/>
      <c r="IN43" s="31"/>
      <c r="IO43" s="31"/>
      <c r="IP43" s="31"/>
      <c r="IQ43" s="31"/>
      <c r="IR43" s="31"/>
      <c r="IS43" s="31"/>
      <c r="IT43" s="31"/>
      <c r="IU43" s="31"/>
      <c r="IV43" s="31"/>
    </row>
    <row r="44" spans="1:256" ht="10.5">
      <c r="A44" s="14">
        <v>107</v>
      </c>
      <c r="B44" s="21" t="str">
        <f t="shared" si="7"/>
        <v>Consalud S.A.</v>
      </c>
      <c r="C44" s="30">
        <v>62925</v>
      </c>
      <c r="D44" s="30">
        <v>23880</v>
      </c>
      <c r="E44" s="30">
        <v>21050</v>
      </c>
      <c r="F44" s="30">
        <v>9593</v>
      </c>
      <c r="G44" s="30">
        <v>7748</v>
      </c>
      <c r="H44" s="30">
        <v>9232</v>
      </c>
      <c r="I44" s="30">
        <v>10733</v>
      </c>
      <c r="J44" s="30">
        <v>12222</v>
      </c>
      <c r="K44" s="30">
        <v>11182</v>
      </c>
      <c r="L44" s="30">
        <v>8371</v>
      </c>
      <c r="M44" s="30">
        <v>5040</v>
      </c>
      <c r="N44" s="30">
        <v>2596</v>
      </c>
      <c r="O44" s="30">
        <v>1593</v>
      </c>
      <c r="P44" s="30">
        <v>971</v>
      </c>
      <c r="Q44" s="30">
        <v>608</v>
      </c>
      <c r="R44" s="30">
        <v>494</v>
      </c>
      <c r="S44" s="30"/>
      <c r="T44" s="33">
        <f t="shared" si="6"/>
        <v>188238</v>
      </c>
      <c r="U44" s="31"/>
      <c r="V44" s="23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  <c r="IJ44" s="31"/>
      <c r="IK44" s="31"/>
      <c r="IL44" s="31"/>
      <c r="IM44" s="31"/>
      <c r="IN44" s="31"/>
      <c r="IO44" s="31"/>
      <c r="IP44" s="31"/>
      <c r="IQ44" s="31"/>
      <c r="IR44" s="31"/>
      <c r="IS44" s="31"/>
      <c r="IT44" s="31"/>
      <c r="IU44" s="31"/>
      <c r="IV44" s="31"/>
    </row>
    <row r="45" spans="1:256" ht="10.5">
      <c r="A45" s="14"/>
      <c r="B45" s="14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  <c r="HM45" s="31"/>
      <c r="HN45" s="31"/>
      <c r="HO45" s="31"/>
      <c r="HP45" s="31"/>
      <c r="HQ45" s="31"/>
      <c r="HR45" s="31"/>
      <c r="HS45" s="31"/>
      <c r="HT45" s="31"/>
      <c r="HU45" s="31"/>
      <c r="HV45" s="31"/>
      <c r="HW45" s="31"/>
      <c r="HX45" s="31"/>
      <c r="HY45" s="31"/>
      <c r="HZ45" s="31"/>
      <c r="IA45" s="31"/>
      <c r="IB45" s="31"/>
      <c r="IC45" s="31"/>
      <c r="ID45" s="31"/>
      <c r="IE45" s="31"/>
      <c r="IF45" s="31"/>
      <c r="IG45" s="31"/>
      <c r="IH45" s="31"/>
      <c r="II45" s="31"/>
      <c r="IJ45" s="31"/>
      <c r="IK45" s="31"/>
      <c r="IL45" s="31"/>
      <c r="IM45" s="31"/>
      <c r="IN45" s="31"/>
      <c r="IO45" s="31"/>
      <c r="IP45" s="31"/>
      <c r="IQ45" s="31"/>
      <c r="IR45" s="31"/>
      <c r="IS45" s="31"/>
      <c r="IT45" s="31"/>
      <c r="IU45" s="31"/>
      <c r="IV45" s="31"/>
    </row>
    <row r="46" spans="1:256" ht="10.5">
      <c r="A46" s="118"/>
      <c r="B46" s="119" t="s">
        <v>43</v>
      </c>
      <c r="C46" s="139">
        <f aca="true" t="shared" si="8" ref="C46:T46">SUM(C38:C45)</f>
        <v>303099</v>
      </c>
      <c r="D46" s="139">
        <f t="shared" si="8"/>
        <v>101145</v>
      </c>
      <c r="E46" s="139">
        <f t="shared" si="8"/>
        <v>84748</v>
      </c>
      <c r="F46" s="139">
        <f t="shared" si="8"/>
        <v>40784</v>
      </c>
      <c r="G46" s="139">
        <f t="shared" si="8"/>
        <v>33277</v>
      </c>
      <c r="H46" s="139">
        <f t="shared" si="8"/>
        <v>38484</v>
      </c>
      <c r="I46" s="139">
        <f t="shared" si="8"/>
        <v>39168</v>
      </c>
      <c r="J46" s="139">
        <f t="shared" si="8"/>
        <v>40554</v>
      </c>
      <c r="K46" s="139">
        <f t="shared" si="8"/>
        <v>36786</v>
      </c>
      <c r="L46" s="139">
        <f t="shared" si="8"/>
        <v>27427</v>
      </c>
      <c r="M46" s="139">
        <f t="shared" si="8"/>
        <v>17417</v>
      </c>
      <c r="N46" s="139">
        <f t="shared" si="8"/>
        <v>10279</v>
      </c>
      <c r="O46" s="139">
        <f t="shared" si="8"/>
        <v>5810</v>
      </c>
      <c r="P46" s="139">
        <f t="shared" si="8"/>
        <v>3481</v>
      </c>
      <c r="Q46" s="139">
        <f t="shared" si="8"/>
        <v>2148</v>
      </c>
      <c r="R46" s="139">
        <f t="shared" si="8"/>
        <v>1502</v>
      </c>
      <c r="S46" s="139">
        <f t="shared" si="8"/>
        <v>0</v>
      </c>
      <c r="T46" s="139">
        <f t="shared" si="8"/>
        <v>786109</v>
      </c>
      <c r="U46" s="31">
        <v>0</v>
      </c>
      <c r="V46" s="33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  <c r="HB46" s="31"/>
      <c r="HC46" s="31"/>
      <c r="HD46" s="31"/>
      <c r="HE46" s="31"/>
      <c r="HF46" s="31"/>
      <c r="HG46" s="31"/>
      <c r="HH46" s="31"/>
      <c r="HI46" s="31"/>
      <c r="HJ46" s="31"/>
      <c r="HK46" s="31"/>
      <c r="HL46" s="31"/>
      <c r="HM46" s="31"/>
      <c r="HN46" s="31"/>
      <c r="HO46" s="31"/>
      <c r="HP46" s="31"/>
      <c r="HQ46" s="31"/>
      <c r="HR46" s="31"/>
      <c r="HS46" s="31"/>
      <c r="HT46" s="31"/>
      <c r="HU46" s="31"/>
      <c r="HV46" s="31"/>
      <c r="HW46" s="31"/>
      <c r="HX46" s="31"/>
      <c r="HY46" s="31"/>
      <c r="HZ46" s="31"/>
      <c r="IA46" s="31"/>
      <c r="IB46" s="31"/>
      <c r="IC46" s="31"/>
      <c r="ID46" s="31"/>
      <c r="IE46" s="31"/>
      <c r="IF46" s="31"/>
      <c r="IG46" s="31"/>
      <c r="IH46" s="31"/>
      <c r="II46" s="31"/>
      <c r="IJ46" s="31"/>
      <c r="IK46" s="31"/>
      <c r="IL46" s="31"/>
      <c r="IM46" s="31"/>
      <c r="IN46" s="31"/>
      <c r="IO46" s="31"/>
      <c r="IP46" s="31"/>
      <c r="IQ46" s="31"/>
      <c r="IR46" s="31"/>
      <c r="IS46" s="31"/>
      <c r="IT46" s="31"/>
      <c r="IU46" s="31"/>
      <c r="IV46" s="31"/>
    </row>
    <row r="47" spans="1:256" ht="10.5">
      <c r="A47" s="14"/>
      <c r="B47" s="14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  <c r="GU47" s="31"/>
      <c r="GV47" s="31"/>
      <c r="GW47" s="31"/>
      <c r="GX47" s="31"/>
      <c r="GY47" s="31"/>
      <c r="GZ47" s="31"/>
      <c r="HA47" s="31"/>
      <c r="HB47" s="31"/>
      <c r="HC47" s="31"/>
      <c r="HD47" s="31"/>
      <c r="HE47" s="31"/>
      <c r="HF47" s="31"/>
      <c r="HG47" s="31"/>
      <c r="HH47" s="31"/>
      <c r="HI47" s="31"/>
      <c r="HJ47" s="31"/>
      <c r="HK47" s="31"/>
      <c r="HL47" s="31"/>
      <c r="HM47" s="31"/>
      <c r="HN47" s="31"/>
      <c r="HO47" s="31"/>
      <c r="HP47" s="31"/>
      <c r="HQ47" s="31"/>
      <c r="HR47" s="31"/>
      <c r="HS47" s="31"/>
      <c r="HT47" s="31"/>
      <c r="HU47" s="31"/>
      <c r="HV47" s="31"/>
      <c r="HW47" s="31"/>
      <c r="HX47" s="31"/>
      <c r="HY47" s="31"/>
      <c r="HZ47" s="31"/>
      <c r="IA47" s="31"/>
      <c r="IB47" s="31"/>
      <c r="IC47" s="31"/>
      <c r="ID47" s="31"/>
      <c r="IE47" s="31"/>
      <c r="IF47" s="31"/>
      <c r="IG47" s="31"/>
      <c r="IH47" s="31"/>
      <c r="II47" s="31"/>
      <c r="IJ47" s="31"/>
      <c r="IK47" s="31"/>
      <c r="IL47" s="31"/>
      <c r="IM47" s="31"/>
      <c r="IN47" s="31"/>
      <c r="IO47" s="31"/>
      <c r="IP47" s="31"/>
      <c r="IQ47" s="31"/>
      <c r="IR47" s="31"/>
      <c r="IS47" s="31"/>
      <c r="IT47" s="31"/>
      <c r="IU47" s="31"/>
      <c r="IV47" s="31"/>
    </row>
    <row r="48" spans="1:256" ht="10.5">
      <c r="A48" s="14">
        <v>62</v>
      </c>
      <c r="B48" s="21" t="str">
        <f aca="true" t="shared" si="9" ref="B48:B53">+B17</f>
        <v>San Lorenzo</v>
      </c>
      <c r="C48" s="30">
        <v>336</v>
      </c>
      <c r="D48" s="30">
        <v>205</v>
      </c>
      <c r="E48" s="30">
        <v>275</v>
      </c>
      <c r="F48" s="30">
        <v>21</v>
      </c>
      <c r="G48" s="30">
        <v>52</v>
      </c>
      <c r="H48" s="30">
        <v>67</v>
      </c>
      <c r="I48" s="30">
        <v>84</v>
      </c>
      <c r="J48" s="30">
        <v>165</v>
      </c>
      <c r="K48" s="30">
        <v>262</v>
      </c>
      <c r="L48" s="30">
        <v>223</v>
      </c>
      <c r="M48" s="30">
        <v>123</v>
      </c>
      <c r="N48" s="30">
        <v>39</v>
      </c>
      <c r="O48" s="30">
        <v>24</v>
      </c>
      <c r="P48" s="30">
        <v>11</v>
      </c>
      <c r="Q48" s="30">
        <v>22</v>
      </c>
      <c r="R48" s="30">
        <v>22</v>
      </c>
      <c r="S48" s="30"/>
      <c r="T48" s="33">
        <f aca="true" t="shared" si="10" ref="T48:T53">SUM(C48:S48)</f>
        <v>1931</v>
      </c>
      <c r="U48" s="31"/>
      <c r="V48" s="23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/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/>
      <c r="GB48" s="31"/>
      <c r="GC48" s="31"/>
      <c r="GD48" s="31"/>
      <c r="GE48" s="31"/>
      <c r="GF48" s="31"/>
      <c r="GG48" s="31"/>
      <c r="GH48" s="31"/>
      <c r="GI48" s="31"/>
      <c r="GJ48" s="31"/>
      <c r="GK48" s="31"/>
      <c r="GL48" s="31"/>
      <c r="GM48" s="31"/>
      <c r="GN48" s="31"/>
      <c r="GO48" s="31"/>
      <c r="GP48" s="31"/>
      <c r="GQ48" s="31"/>
      <c r="GR48" s="31"/>
      <c r="GS48" s="31"/>
      <c r="GT48" s="31"/>
      <c r="GU48" s="31"/>
      <c r="GV48" s="31"/>
      <c r="GW48" s="31"/>
      <c r="GX48" s="31"/>
      <c r="GY48" s="31"/>
      <c r="GZ48" s="31"/>
      <c r="HA48" s="31"/>
      <c r="HB48" s="31"/>
      <c r="HC48" s="31"/>
      <c r="HD48" s="31"/>
      <c r="HE48" s="31"/>
      <c r="HF48" s="31"/>
      <c r="HG48" s="31"/>
      <c r="HH48" s="31"/>
      <c r="HI48" s="31"/>
      <c r="HJ48" s="31"/>
      <c r="HK48" s="31"/>
      <c r="HL48" s="31"/>
      <c r="HM48" s="31"/>
      <c r="HN48" s="31"/>
      <c r="HO48" s="31"/>
      <c r="HP48" s="31"/>
      <c r="HQ48" s="31"/>
      <c r="HR48" s="31"/>
      <c r="HS48" s="31"/>
      <c r="HT48" s="31"/>
      <c r="HU48" s="31"/>
      <c r="HV48" s="31"/>
      <c r="HW48" s="31"/>
      <c r="HX48" s="31"/>
      <c r="HY48" s="31"/>
      <c r="HZ48" s="31"/>
      <c r="IA48" s="31"/>
      <c r="IB48" s="31"/>
      <c r="IC48" s="31"/>
      <c r="ID48" s="31"/>
      <c r="IE48" s="31"/>
      <c r="IF48" s="31"/>
      <c r="IG48" s="31"/>
      <c r="IH48" s="31"/>
      <c r="II48" s="31"/>
      <c r="IJ48" s="31"/>
      <c r="IK48" s="31"/>
      <c r="IL48" s="31"/>
      <c r="IM48" s="31"/>
      <c r="IN48" s="31"/>
      <c r="IO48" s="31"/>
      <c r="IP48" s="31"/>
      <c r="IQ48" s="31"/>
      <c r="IR48" s="31"/>
      <c r="IS48" s="31"/>
      <c r="IT48" s="31"/>
      <c r="IU48" s="31"/>
      <c r="IV48" s="31"/>
    </row>
    <row r="49" spans="1:256" ht="10.5">
      <c r="A49" s="14">
        <v>63</v>
      </c>
      <c r="B49" s="21" t="str">
        <f t="shared" si="9"/>
        <v>Fusat Ltda.</v>
      </c>
      <c r="C49" s="30">
        <v>2499</v>
      </c>
      <c r="D49" s="30">
        <v>1149</v>
      </c>
      <c r="E49" s="30">
        <v>918</v>
      </c>
      <c r="F49" s="30">
        <v>316</v>
      </c>
      <c r="G49" s="30">
        <v>375</v>
      </c>
      <c r="H49" s="30">
        <v>473</v>
      </c>
      <c r="I49" s="30">
        <v>495</v>
      </c>
      <c r="J49" s="30">
        <v>663</v>
      </c>
      <c r="K49" s="30">
        <v>865</v>
      </c>
      <c r="L49" s="30">
        <v>1219</v>
      </c>
      <c r="M49" s="30">
        <v>1147</v>
      </c>
      <c r="N49" s="30">
        <v>761</v>
      </c>
      <c r="O49" s="30">
        <v>406</v>
      </c>
      <c r="P49" s="30">
        <v>196</v>
      </c>
      <c r="Q49" s="30">
        <v>132</v>
      </c>
      <c r="R49" s="30">
        <v>111</v>
      </c>
      <c r="S49" s="30"/>
      <c r="T49" s="33">
        <f t="shared" si="10"/>
        <v>11725</v>
      </c>
      <c r="U49" s="31"/>
      <c r="V49" s="23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/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/>
      <c r="FQ49" s="31"/>
      <c r="FR49" s="31"/>
      <c r="FS49" s="31"/>
      <c r="FT49" s="31"/>
      <c r="FU49" s="31"/>
      <c r="FV49" s="31"/>
      <c r="FW49" s="31"/>
      <c r="FX49" s="31"/>
      <c r="FY49" s="31"/>
      <c r="FZ49" s="31"/>
      <c r="GA49" s="31"/>
      <c r="GB49" s="31"/>
      <c r="GC49" s="31"/>
      <c r="GD49" s="31"/>
      <c r="GE49" s="31"/>
      <c r="GF49" s="31"/>
      <c r="GG49" s="31"/>
      <c r="GH49" s="31"/>
      <c r="GI49" s="31"/>
      <c r="GJ49" s="31"/>
      <c r="GK49" s="31"/>
      <c r="GL49" s="31"/>
      <c r="GM49" s="31"/>
      <c r="GN49" s="31"/>
      <c r="GO49" s="31"/>
      <c r="GP49" s="31"/>
      <c r="GQ49" s="31"/>
      <c r="GR49" s="31"/>
      <c r="GS49" s="31"/>
      <c r="GT49" s="31"/>
      <c r="GU49" s="31"/>
      <c r="GV49" s="31"/>
      <c r="GW49" s="31"/>
      <c r="GX49" s="31"/>
      <c r="GY49" s="31"/>
      <c r="GZ49" s="31"/>
      <c r="HA49" s="31"/>
      <c r="HB49" s="31"/>
      <c r="HC49" s="31"/>
      <c r="HD49" s="31"/>
      <c r="HE49" s="31"/>
      <c r="HF49" s="31"/>
      <c r="HG49" s="31"/>
      <c r="HH49" s="31"/>
      <c r="HI49" s="31"/>
      <c r="HJ49" s="31"/>
      <c r="HK49" s="31"/>
      <c r="HL49" s="31"/>
      <c r="HM49" s="31"/>
      <c r="HN49" s="31"/>
      <c r="HO49" s="31"/>
      <c r="HP49" s="31"/>
      <c r="HQ49" s="31"/>
      <c r="HR49" s="31"/>
      <c r="HS49" s="31"/>
      <c r="HT49" s="31"/>
      <c r="HU49" s="31"/>
      <c r="HV49" s="31"/>
      <c r="HW49" s="31"/>
      <c r="HX49" s="31"/>
      <c r="HY49" s="31"/>
      <c r="HZ49" s="31"/>
      <c r="IA49" s="31"/>
      <c r="IB49" s="31"/>
      <c r="IC49" s="31"/>
      <c r="ID49" s="31"/>
      <c r="IE49" s="31"/>
      <c r="IF49" s="31"/>
      <c r="IG49" s="31"/>
      <c r="IH49" s="31"/>
      <c r="II49" s="31"/>
      <c r="IJ49" s="31"/>
      <c r="IK49" s="31"/>
      <c r="IL49" s="31"/>
      <c r="IM49" s="31"/>
      <c r="IN49" s="31"/>
      <c r="IO49" s="31"/>
      <c r="IP49" s="31"/>
      <c r="IQ49" s="31"/>
      <c r="IR49" s="31"/>
      <c r="IS49" s="31"/>
      <c r="IT49" s="31"/>
      <c r="IU49" s="31"/>
      <c r="IV49" s="31"/>
    </row>
    <row r="50" spans="1:256" ht="10.5">
      <c r="A50" s="14">
        <v>65</v>
      </c>
      <c r="B50" s="21" t="str">
        <f t="shared" si="9"/>
        <v>Chuquicamata</v>
      </c>
      <c r="C50" s="30">
        <v>4008</v>
      </c>
      <c r="D50" s="30">
        <v>2170</v>
      </c>
      <c r="E50" s="30">
        <v>1894</v>
      </c>
      <c r="F50" s="30">
        <v>301</v>
      </c>
      <c r="G50" s="30">
        <v>480</v>
      </c>
      <c r="H50" s="30">
        <v>682</v>
      </c>
      <c r="I50" s="30">
        <v>949</v>
      </c>
      <c r="J50" s="30">
        <v>1342</v>
      </c>
      <c r="K50" s="30">
        <v>1367</v>
      </c>
      <c r="L50" s="30">
        <v>1170</v>
      </c>
      <c r="M50" s="30">
        <v>760</v>
      </c>
      <c r="N50" s="30">
        <v>429</v>
      </c>
      <c r="O50" s="30">
        <v>185</v>
      </c>
      <c r="P50" s="30">
        <v>129</v>
      </c>
      <c r="Q50" s="30">
        <v>89</v>
      </c>
      <c r="R50" s="30">
        <v>81</v>
      </c>
      <c r="S50" s="30"/>
      <c r="T50" s="33">
        <f t="shared" si="10"/>
        <v>16036</v>
      </c>
      <c r="U50" s="31"/>
      <c r="V50" s="23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/>
      <c r="FQ50" s="31"/>
      <c r="FR50" s="31"/>
      <c r="FS50" s="31"/>
      <c r="FT50" s="31"/>
      <c r="FU50" s="31"/>
      <c r="FV50" s="31"/>
      <c r="FW50" s="31"/>
      <c r="FX50" s="31"/>
      <c r="FY50" s="31"/>
      <c r="FZ50" s="31"/>
      <c r="GA50" s="31"/>
      <c r="GB50" s="31"/>
      <c r="GC50" s="31"/>
      <c r="GD50" s="31"/>
      <c r="GE50" s="31"/>
      <c r="GF50" s="31"/>
      <c r="GG50" s="31"/>
      <c r="GH50" s="31"/>
      <c r="GI50" s="31"/>
      <c r="GJ50" s="31"/>
      <c r="GK50" s="31"/>
      <c r="GL50" s="31"/>
      <c r="GM50" s="31"/>
      <c r="GN50" s="31"/>
      <c r="GO50" s="31"/>
      <c r="GP50" s="31"/>
      <c r="GQ50" s="31"/>
      <c r="GR50" s="31"/>
      <c r="GS50" s="31"/>
      <c r="GT50" s="31"/>
      <c r="GU50" s="31"/>
      <c r="GV50" s="31"/>
      <c r="GW50" s="31"/>
      <c r="GX50" s="31"/>
      <c r="GY50" s="31"/>
      <c r="GZ50" s="31"/>
      <c r="HA50" s="31"/>
      <c r="HB50" s="31"/>
      <c r="HC50" s="31"/>
      <c r="HD50" s="31"/>
      <c r="HE50" s="31"/>
      <c r="HF50" s="31"/>
      <c r="HG50" s="31"/>
      <c r="HH50" s="31"/>
      <c r="HI50" s="31"/>
      <c r="HJ50" s="31"/>
      <c r="HK50" s="31"/>
      <c r="HL50" s="31"/>
      <c r="HM50" s="31"/>
      <c r="HN50" s="31"/>
      <c r="HO50" s="31"/>
      <c r="HP50" s="31"/>
      <c r="HQ50" s="31"/>
      <c r="HR50" s="31"/>
      <c r="HS50" s="31"/>
      <c r="HT50" s="31"/>
      <c r="HU50" s="31"/>
      <c r="HV50" s="31"/>
      <c r="HW50" s="31"/>
      <c r="HX50" s="31"/>
      <c r="HY50" s="31"/>
      <c r="HZ50" s="31"/>
      <c r="IA50" s="31"/>
      <c r="IB50" s="31"/>
      <c r="IC50" s="31"/>
      <c r="ID50" s="31"/>
      <c r="IE50" s="31"/>
      <c r="IF50" s="31"/>
      <c r="IG50" s="31"/>
      <c r="IH50" s="31"/>
      <c r="II50" s="31"/>
      <c r="IJ50" s="31"/>
      <c r="IK50" s="31"/>
      <c r="IL50" s="31"/>
      <c r="IM50" s="31"/>
      <c r="IN50" s="31"/>
      <c r="IO50" s="31"/>
      <c r="IP50" s="31"/>
      <c r="IQ50" s="31"/>
      <c r="IR50" s="31"/>
      <c r="IS50" s="31"/>
      <c r="IT50" s="31"/>
      <c r="IU50" s="31"/>
      <c r="IV50" s="31"/>
    </row>
    <row r="51" spans="1:256" ht="10.5">
      <c r="A51" s="14">
        <v>68</v>
      </c>
      <c r="B51" s="21" t="str">
        <f t="shared" si="9"/>
        <v>Río Blanco</v>
      </c>
      <c r="C51" s="30">
        <v>789</v>
      </c>
      <c r="D51" s="30">
        <v>343</v>
      </c>
      <c r="E51" s="30">
        <v>272</v>
      </c>
      <c r="F51" s="30">
        <v>56</v>
      </c>
      <c r="G51" s="30">
        <v>154</v>
      </c>
      <c r="H51" s="30">
        <v>204</v>
      </c>
      <c r="I51" s="30">
        <v>173</v>
      </c>
      <c r="J51" s="30">
        <v>190</v>
      </c>
      <c r="K51" s="30">
        <v>191</v>
      </c>
      <c r="L51" s="30">
        <v>160</v>
      </c>
      <c r="M51" s="30">
        <v>143</v>
      </c>
      <c r="N51" s="30">
        <v>88</v>
      </c>
      <c r="O51" s="30">
        <v>44</v>
      </c>
      <c r="P51" s="30">
        <v>16</v>
      </c>
      <c r="Q51" s="30">
        <v>15</v>
      </c>
      <c r="R51" s="30">
        <v>22</v>
      </c>
      <c r="S51" s="30"/>
      <c r="T51" s="33">
        <f t="shared" si="10"/>
        <v>2860</v>
      </c>
      <c r="U51" s="31"/>
      <c r="V51" s="23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/>
      <c r="GB51" s="31"/>
      <c r="GC51" s="31"/>
      <c r="GD51" s="31"/>
      <c r="GE51" s="31"/>
      <c r="GF51" s="31"/>
      <c r="GG51" s="31"/>
      <c r="GH51" s="31"/>
      <c r="GI51" s="31"/>
      <c r="GJ51" s="31"/>
      <c r="GK51" s="31"/>
      <c r="GL51" s="31"/>
      <c r="GM51" s="31"/>
      <c r="GN51" s="31"/>
      <c r="GO51" s="31"/>
      <c r="GP51" s="31"/>
      <c r="GQ51" s="31"/>
      <c r="GR51" s="31"/>
      <c r="GS51" s="31"/>
      <c r="GT51" s="31"/>
      <c r="GU51" s="31"/>
      <c r="GV51" s="31"/>
      <c r="GW51" s="31"/>
      <c r="GX51" s="31"/>
      <c r="GY51" s="31"/>
      <c r="GZ51" s="31"/>
      <c r="HA51" s="31"/>
      <c r="HB51" s="31"/>
      <c r="HC51" s="31"/>
      <c r="HD51" s="31"/>
      <c r="HE51" s="31"/>
      <c r="HF51" s="31"/>
      <c r="HG51" s="31"/>
      <c r="HH51" s="31"/>
      <c r="HI51" s="31"/>
      <c r="HJ51" s="31"/>
      <c r="HK51" s="31"/>
      <c r="HL51" s="31"/>
      <c r="HM51" s="31"/>
      <c r="HN51" s="31"/>
      <c r="HO51" s="31"/>
      <c r="HP51" s="31"/>
      <c r="HQ51" s="31"/>
      <c r="HR51" s="31"/>
      <c r="HS51" s="31"/>
      <c r="HT51" s="31"/>
      <c r="HU51" s="31"/>
      <c r="HV51" s="31"/>
      <c r="HW51" s="31"/>
      <c r="HX51" s="31"/>
      <c r="HY51" s="31"/>
      <c r="HZ51" s="31"/>
      <c r="IA51" s="31"/>
      <c r="IB51" s="31"/>
      <c r="IC51" s="31"/>
      <c r="ID51" s="31"/>
      <c r="IE51" s="31"/>
      <c r="IF51" s="31"/>
      <c r="IG51" s="31"/>
      <c r="IH51" s="31"/>
      <c r="II51" s="31"/>
      <c r="IJ51" s="31"/>
      <c r="IK51" s="31"/>
      <c r="IL51" s="31"/>
      <c r="IM51" s="31"/>
      <c r="IN51" s="31"/>
      <c r="IO51" s="31"/>
      <c r="IP51" s="31"/>
      <c r="IQ51" s="31"/>
      <c r="IR51" s="31"/>
      <c r="IS51" s="31"/>
      <c r="IT51" s="31"/>
      <c r="IU51" s="31"/>
      <c r="IV51" s="31"/>
    </row>
    <row r="52" spans="1:256" ht="10.5">
      <c r="A52" s="14">
        <v>76</v>
      </c>
      <c r="B52" s="21" t="str">
        <f t="shared" si="9"/>
        <v>Isapre Fundación</v>
      </c>
      <c r="C52" s="30">
        <v>2346</v>
      </c>
      <c r="D52" s="30">
        <v>945</v>
      </c>
      <c r="E52" s="30">
        <v>835</v>
      </c>
      <c r="F52" s="30">
        <v>186</v>
      </c>
      <c r="G52" s="30">
        <v>111</v>
      </c>
      <c r="H52" s="30">
        <v>213</v>
      </c>
      <c r="I52" s="30">
        <v>250</v>
      </c>
      <c r="J52" s="30">
        <v>301</v>
      </c>
      <c r="K52" s="30">
        <v>356</v>
      </c>
      <c r="L52" s="30">
        <v>436</v>
      </c>
      <c r="M52" s="30">
        <v>478</v>
      </c>
      <c r="N52" s="30">
        <v>411</v>
      </c>
      <c r="O52" s="30">
        <v>265</v>
      </c>
      <c r="P52" s="30">
        <v>197</v>
      </c>
      <c r="Q52" s="30">
        <v>166</v>
      </c>
      <c r="R52" s="30">
        <v>139</v>
      </c>
      <c r="S52" s="30"/>
      <c r="T52" s="33">
        <f t="shared" si="10"/>
        <v>7635</v>
      </c>
      <c r="U52" s="31"/>
      <c r="V52" s="23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/>
      <c r="FQ52" s="31"/>
      <c r="FR52" s="31"/>
      <c r="FS52" s="31"/>
      <c r="FT52" s="31"/>
      <c r="FU52" s="31"/>
      <c r="FV52" s="31"/>
      <c r="FW52" s="31"/>
      <c r="FX52" s="31"/>
      <c r="FY52" s="31"/>
      <c r="FZ52" s="31"/>
      <c r="GA52" s="31"/>
      <c r="GB52" s="31"/>
      <c r="GC52" s="31"/>
      <c r="GD52" s="31"/>
      <c r="GE52" s="31"/>
      <c r="GF52" s="31"/>
      <c r="GG52" s="31"/>
      <c r="GH52" s="31"/>
      <c r="GI52" s="31"/>
      <c r="GJ52" s="31"/>
      <c r="GK52" s="31"/>
      <c r="GL52" s="31"/>
      <c r="GM52" s="31"/>
      <c r="GN52" s="31"/>
      <c r="GO52" s="31"/>
      <c r="GP52" s="31"/>
      <c r="GQ52" s="31"/>
      <c r="GR52" s="31"/>
      <c r="GS52" s="31"/>
      <c r="GT52" s="31"/>
      <c r="GU52" s="31"/>
      <c r="GV52" s="31"/>
      <c r="GW52" s="31"/>
      <c r="GX52" s="31"/>
      <c r="GY52" s="31"/>
      <c r="GZ52" s="31"/>
      <c r="HA52" s="31"/>
      <c r="HB52" s="31"/>
      <c r="HC52" s="31"/>
      <c r="HD52" s="31"/>
      <c r="HE52" s="31"/>
      <c r="HF52" s="31"/>
      <c r="HG52" s="31"/>
      <c r="HH52" s="31"/>
      <c r="HI52" s="31"/>
      <c r="HJ52" s="31"/>
      <c r="HK52" s="31"/>
      <c r="HL52" s="31"/>
      <c r="HM52" s="31"/>
      <c r="HN52" s="31"/>
      <c r="HO52" s="31"/>
      <c r="HP52" s="31"/>
      <c r="HQ52" s="31"/>
      <c r="HR52" s="31"/>
      <c r="HS52" s="31"/>
      <c r="HT52" s="31"/>
      <c r="HU52" s="31"/>
      <c r="HV52" s="31"/>
      <c r="HW52" s="31"/>
      <c r="HX52" s="31"/>
      <c r="HY52" s="31"/>
      <c r="HZ52" s="31"/>
      <c r="IA52" s="31"/>
      <c r="IB52" s="31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  <c r="IO52" s="31"/>
      <c r="IP52" s="31"/>
      <c r="IQ52" s="31"/>
      <c r="IR52" s="31"/>
      <c r="IS52" s="31"/>
      <c r="IT52" s="31"/>
      <c r="IU52" s="31"/>
      <c r="IV52" s="31"/>
    </row>
    <row r="53" spans="1:256" ht="10.5">
      <c r="A53" s="14">
        <v>94</v>
      </c>
      <c r="B53" s="21" t="str">
        <f t="shared" si="9"/>
        <v>Cruz del Norte</v>
      </c>
      <c r="C53" s="30">
        <v>460</v>
      </c>
      <c r="D53" s="30">
        <v>193</v>
      </c>
      <c r="E53" s="30">
        <v>103</v>
      </c>
      <c r="F53" s="30">
        <v>25</v>
      </c>
      <c r="G53" s="30">
        <v>58</v>
      </c>
      <c r="H53" s="30">
        <v>95</v>
      </c>
      <c r="I53" s="30">
        <v>92</v>
      </c>
      <c r="J53" s="30">
        <v>143</v>
      </c>
      <c r="K53" s="30">
        <v>117</v>
      </c>
      <c r="L53" s="30">
        <v>84</v>
      </c>
      <c r="M53" s="30">
        <v>32</v>
      </c>
      <c r="N53" s="30">
        <v>8</v>
      </c>
      <c r="O53" s="30">
        <v>8</v>
      </c>
      <c r="P53" s="30">
        <v>6</v>
      </c>
      <c r="Q53" s="30">
        <v>2</v>
      </c>
      <c r="R53" s="30">
        <v>2</v>
      </c>
      <c r="S53" s="30"/>
      <c r="T53" s="33">
        <f t="shared" si="10"/>
        <v>1428</v>
      </c>
      <c r="U53" s="31"/>
      <c r="V53" s="23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1"/>
      <c r="EP53" s="31"/>
      <c r="EQ53" s="3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  <c r="HJ53" s="31"/>
      <c r="HK53" s="31"/>
      <c r="HL53" s="31"/>
      <c r="HM53" s="31"/>
      <c r="HN53" s="31"/>
      <c r="HO53" s="31"/>
      <c r="HP53" s="31"/>
      <c r="HQ53" s="31"/>
      <c r="HR53" s="31"/>
      <c r="HS53" s="31"/>
      <c r="HT53" s="31"/>
      <c r="HU53" s="31"/>
      <c r="HV53" s="31"/>
      <c r="HW53" s="31"/>
      <c r="HX53" s="31"/>
      <c r="HY53" s="31"/>
      <c r="HZ53" s="31"/>
      <c r="IA53" s="31"/>
      <c r="IB53" s="3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1"/>
      <c r="IO53" s="31"/>
      <c r="IP53" s="31"/>
      <c r="IQ53" s="31"/>
      <c r="IR53" s="31"/>
      <c r="IS53" s="31"/>
      <c r="IT53" s="31"/>
      <c r="IU53" s="31"/>
      <c r="IV53" s="31"/>
    </row>
    <row r="54" spans="1:256" ht="10.5">
      <c r="A54" s="14"/>
      <c r="B54" s="14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/>
      <c r="FF54" s="31"/>
      <c r="FG54" s="31"/>
      <c r="FH54" s="31"/>
      <c r="FI54" s="31"/>
      <c r="FJ54" s="31"/>
      <c r="FK54" s="31"/>
      <c r="FL54" s="31"/>
      <c r="FM54" s="31"/>
      <c r="FN54" s="31"/>
      <c r="FO54" s="31"/>
      <c r="FP54" s="31"/>
      <c r="FQ54" s="31"/>
      <c r="FR54" s="31"/>
      <c r="FS54" s="31"/>
      <c r="FT54" s="31"/>
      <c r="FU54" s="31"/>
      <c r="FV54" s="31"/>
      <c r="FW54" s="31"/>
      <c r="FX54" s="31"/>
      <c r="FY54" s="31"/>
      <c r="FZ54" s="31"/>
      <c r="GA54" s="31"/>
      <c r="GB54" s="31"/>
      <c r="GC54" s="31"/>
      <c r="GD54" s="31"/>
      <c r="GE54" s="31"/>
      <c r="GF54" s="31"/>
      <c r="GG54" s="31"/>
      <c r="GH54" s="31"/>
      <c r="GI54" s="31"/>
      <c r="GJ54" s="31"/>
      <c r="GK54" s="31"/>
      <c r="GL54" s="31"/>
      <c r="GM54" s="31"/>
      <c r="GN54" s="31"/>
      <c r="GO54" s="31"/>
      <c r="GP54" s="31"/>
      <c r="GQ54" s="31"/>
      <c r="GR54" s="31"/>
      <c r="GS54" s="31"/>
      <c r="GT54" s="31"/>
      <c r="GU54" s="31"/>
      <c r="GV54" s="31"/>
      <c r="GW54" s="31"/>
      <c r="GX54" s="31"/>
      <c r="GY54" s="31"/>
      <c r="GZ54" s="31"/>
      <c r="HA54" s="31"/>
      <c r="HB54" s="31"/>
      <c r="HC54" s="31"/>
      <c r="HD54" s="31"/>
      <c r="HE54" s="31"/>
      <c r="HF54" s="31"/>
      <c r="HG54" s="31"/>
      <c r="HH54" s="31"/>
      <c r="HI54" s="31"/>
      <c r="HJ54" s="31"/>
      <c r="HK54" s="31"/>
      <c r="HL54" s="31"/>
      <c r="HM54" s="31"/>
      <c r="HN54" s="31"/>
      <c r="HO54" s="31"/>
      <c r="HP54" s="31"/>
      <c r="HQ54" s="31"/>
      <c r="HR54" s="31"/>
      <c r="HS54" s="31"/>
      <c r="HT54" s="31"/>
      <c r="HU54" s="31"/>
      <c r="HV54" s="31"/>
      <c r="HW54" s="31"/>
      <c r="HX54" s="31"/>
      <c r="HY54" s="31"/>
      <c r="HZ54" s="31"/>
      <c r="IA54" s="31"/>
      <c r="IB54" s="31"/>
      <c r="IC54" s="31"/>
      <c r="ID54" s="31"/>
      <c r="IE54" s="31"/>
      <c r="IF54" s="31"/>
      <c r="IG54" s="31"/>
      <c r="IH54" s="31"/>
      <c r="II54" s="31"/>
      <c r="IJ54" s="31"/>
      <c r="IK54" s="31"/>
      <c r="IL54" s="31"/>
      <c r="IM54" s="31"/>
      <c r="IN54" s="31"/>
      <c r="IO54" s="31"/>
      <c r="IP54" s="31"/>
      <c r="IQ54" s="31"/>
      <c r="IR54" s="31"/>
      <c r="IS54" s="31"/>
      <c r="IT54" s="31"/>
      <c r="IU54" s="31"/>
      <c r="IV54" s="31"/>
    </row>
    <row r="55" spans="1:256" ht="10.5">
      <c r="A55" s="119"/>
      <c r="B55" s="119" t="s">
        <v>49</v>
      </c>
      <c r="C55" s="139">
        <f aca="true" t="shared" si="11" ref="C55:T55">SUM(C48:C53)</f>
        <v>10438</v>
      </c>
      <c r="D55" s="139">
        <f>SUM(D48:D53)</f>
        <v>5005</v>
      </c>
      <c r="E55" s="139">
        <f t="shared" si="11"/>
        <v>4297</v>
      </c>
      <c r="F55" s="139">
        <f t="shared" si="11"/>
        <v>905</v>
      </c>
      <c r="G55" s="139">
        <f t="shared" si="11"/>
        <v>1230</v>
      </c>
      <c r="H55" s="139">
        <f t="shared" si="11"/>
        <v>1734</v>
      </c>
      <c r="I55" s="139">
        <f t="shared" si="11"/>
        <v>2043</v>
      </c>
      <c r="J55" s="139">
        <f t="shared" si="11"/>
        <v>2804</v>
      </c>
      <c r="K55" s="139">
        <f t="shared" si="11"/>
        <v>3158</v>
      </c>
      <c r="L55" s="139">
        <f t="shared" si="11"/>
        <v>3292</v>
      </c>
      <c r="M55" s="139">
        <f t="shared" si="11"/>
        <v>2683</v>
      </c>
      <c r="N55" s="139">
        <f t="shared" si="11"/>
        <v>1736</v>
      </c>
      <c r="O55" s="139">
        <f t="shared" si="11"/>
        <v>932</v>
      </c>
      <c r="P55" s="139">
        <f t="shared" si="11"/>
        <v>555</v>
      </c>
      <c r="Q55" s="139">
        <f t="shared" si="11"/>
        <v>426</v>
      </c>
      <c r="R55" s="139">
        <f t="shared" si="11"/>
        <v>377</v>
      </c>
      <c r="S55" s="139">
        <f t="shared" si="11"/>
        <v>0</v>
      </c>
      <c r="T55" s="139">
        <f t="shared" si="11"/>
        <v>41615</v>
      </c>
      <c r="U55" s="31">
        <v>0</v>
      </c>
      <c r="V55" s="33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31"/>
      <c r="EF55" s="31"/>
      <c r="EG55" s="31"/>
      <c r="EH55" s="31"/>
      <c r="EI55" s="31"/>
      <c r="EJ55" s="31"/>
      <c r="EK55" s="31"/>
      <c r="EL55" s="31"/>
      <c r="EM55" s="31"/>
      <c r="EN55" s="31"/>
      <c r="EO55" s="31"/>
      <c r="EP55" s="31"/>
      <c r="EQ55" s="31"/>
      <c r="ER55" s="31"/>
      <c r="ES55" s="31"/>
      <c r="ET55" s="31"/>
      <c r="EU55" s="31"/>
      <c r="EV55" s="31"/>
      <c r="EW55" s="31"/>
      <c r="EX55" s="31"/>
      <c r="EY55" s="31"/>
      <c r="EZ55" s="31"/>
      <c r="FA55" s="31"/>
      <c r="FB55" s="31"/>
      <c r="FC55" s="31"/>
      <c r="FD55" s="31"/>
      <c r="FE55" s="31"/>
      <c r="FF55" s="31"/>
      <c r="FG55" s="31"/>
      <c r="FH55" s="31"/>
      <c r="FI55" s="31"/>
      <c r="FJ55" s="31"/>
      <c r="FK55" s="31"/>
      <c r="FL55" s="31"/>
      <c r="FM55" s="31"/>
      <c r="FN55" s="31"/>
      <c r="FO55" s="31"/>
      <c r="FP55" s="31"/>
      <c r="FQ55" s="31"/>
      <c r="FR55" s="31"/>
      <c r="FS55" s="31"/>
      <c r="FT55" s="31"/>
      <c r="FU55" s="31"/>
      <c r="FV55" s="31"/>
      <c r="FW55" s="31"/>
      <c r="FX55" s="31"/>
      <c r="FY55" s="31"/>
      <c r="FZ55" s="31"/>
      <c r="GA55" s="31"/>
      <c r="GB55" s="31"/>
      <c r="GC55" s="31"/>
      <c r="GD55" s="31"/>
      <c r="GE55" s="31"/>
      <c r="GF55" s="31"/>
      <c r="GG55" s="31"/>
      <c r="GH55" s="31"/>
      <c r="GI55" s="31"/>
      <c r="GJ55" s="31"/>
      <c r="GK55" s="31"/>
      <c r="GL55" s="31"/>
      <c r="GM55" s="31"/>
      <c r="GN55" s="31"/>
      <c r="GO55" s="31"/>
      <c r="GP55" s="31"/>
      <c r="GQ55" s="31"/>
      <c r="GR55" s="31"/>
      <c r="GS55" s="31"/>
      <c r="GT55" s="31"/>
      <c r="GU55" s="31"/>
      <c r="GV55" s="31"/>
      <c r="GW55" s="31"/>
      <c r="GX55" s="31"/>
      <c r="GY55" s="31"/>
      <c r="GZ55" s="31"/>
      <c r="HA55" s="31"/>
      <c r="HB55" s="31"/>
      <c r="HC55" s="31"/>
      <c r="HD55" s="31"/>
      <c r="HE55" s="31"/>
      <c r="HF55" s="31"/>
      <c r="HG55" s="31"/>
      <c r="HH55" s="31"/>
      <c r="HI55" s="31"/>
      <c r="HJ55" s="31"/>
      <c r="HK55" s="31"/>
      <c r="HL55" s="31"/>
      <c r="HM55" s="31"/>
      <c r="HN55" s="31"/>
      <c r="HO55" s="31"/>
      <c r="HP55" s="31"/>
      <c r="HQ55" s="31"/>
      <c r="HR55" s="31"/>
      <c r="HS55" s="31"/>
      <c r="HT55" s="31"/>
      <c r="HU55" s="31"/>
      <c r="HV55" s="31"/>
      <c r="HW55" s="31"/>
      <c r="HX55" s="31"/>
      <c r="HY55" s="31"/>
      <c r="HZ55" s="31"/>
      <c r="IA55" s="31"/>
      <c r="IB55" s="31"/>
      <c r="IC55" s="31"/>
      <c r="ID55" s="31"/>
      <c r="IE55" s="31"/>
      <c r="IF55" s="31"/>
      <c r="IG55" s="31"/>
      <c r="IH55" s="31"/>
      <c r="II55" s="31"/>
      <c r="IJ55" s="31"/>
      <c r="IK55" s="31"/>
      <c r="IL55" s="31"/>
      <c r="IM55" s="31"/>
      <c r="IN55" s="31"/>
      <c r="IO55" s="31"/>
      <c r="IP55" s="31"/>
      <c r="IQ55" s="31"/>
      <c r="IR55" s="31"/>
      <c r="IS55" s="31"/>
      <c r="IT55" s="31"/>
      <c r="IU55" s="31"/>
      <c r="IV55" s="31"/>
    </row>
    <row r="56" spans="1:256" ht="10.5">
      <c r="A56" s="14"/>
      <c r="B56" s="14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1"/>
      <c r="V56" s="33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31"/>
      <c r="EI56" s="31"/>
      <c r="EJ56" s="31"/>
      <c r="EK56" s="31"/>
      <c r="EL56" s="31"/>
      <c r="EM56" s="31"/>
      <c r="EN56" s="31"/>
      <c r="EO56" s="31"/>
      <c r="EP56" s="31"/>
      <c r="EQ56" s="31"/>
      <c r="ER56" s="31"/>
      <c r="ES56" s="31"/>
      <c r="ET56" s="31"/>
      <c r="EU56" s="31"/>
      <c r="EV56" s="31"/>
      <c r="EW56" s="31"/>
      <c r="EX56" s="31"/>
      <c r="EY56" s="31"/>
      <c r="EZ56" s="31"/>
      <c r="FA56" s="31"/>
      <c r="FB56" s="31"/>
      <c r="FC56" s="31"/>
      <c r="FD56" s="31"/>
      <c r="FE56" s="31"/>
      <c r="FF56" s="31"/>
      <c r="FG56" s="31"/>
      <c r="FH56" s="31"/>
      <c r="FI56" s="31"/>
      <c r="FJ56" s="31"/>
      <c r="FK56" s="31"/>
      <c r="FL56" s="31"/>
      <c r="FM56" s="31"/>
      <c r="FN56" s="31"/>
      <c r="FO56" s="31"/>
      <c r="FP56" s="31"/>
      <c r="FQ56" s="31"/>
      <c r="FR56" s="31"/>
      <c r="FS56" s="31"/>
      <c r="FT56" s="31"/>
      <c r="FU56" s="31"/>
      <c r="FV56" s="31"/>
      <c r="FW56" s="31"/>
      <c r="FX56" s="31"/>
      <c r="FY56" s="31"/>
      <c r="FZ56" s="31"/>
      <c r="GA56" s="31"/>
      <c r="GB56" s="31"/>
      <c r="GC56" s="31"/>
      <c r="GD56" s="31"/>
      <c r="GE56" s="31"/>
      <c r="GF56" s="31"/>
      <c r="GG56" s="31"/>
      <c r="GH56" s="31"/>
      <c r="GI56" s="31"/>
      <c r="GJ56" s="31"/>
      <c r="GK56" s="31"/>
      <c r="GL56" s="31"/>
      <c r="GM56" s="31"/>
      <c r="GN56" s="31"/>
      <c r="GO56" s="31"/>
      <c r="GP56" s="31"/>
      <c r="GQ56" s="31"/>
      <c r="GR56" s="31"/>
      <c r="GS56" s="31"/>
      <c r="GT56" s="31"/>
      <c r="GU56" s="31"/>
      <c r="GV56" s="31"/>
      <c r="GW56" s="31"/>
      <c r="GX56" s="31"/>
      <c r="GY56" s="31"/>
      <c r="GZ56" s="31"/>
      <c r="HA56" s="31"/>
      <c r="HB56" s="31"/>
      <c r="HC56" s="31"/>
      <c r="HD56" s="31"/>
      <c r="HE56" s="31"/>
      <c r="HF56" s="31"/>
      <c r="HG56" s="31"/>
      <c r="HH56" s="31"/>
      <c r="HI56" s="31"/>
      <c r="HJ56" s="31"/>
      <c r="HK56" s="31"/>
      <c r="HL56" s="31"/>
      <c r="HM56" s="31"/>
      <c r="HN56" s="31"/>
      <c r="HO56" s="31"/>
      <c r="HP56" s="31"/>
      <c r="HQ56" s="31"/>
      <c r="HR56" s="31"/>
      <c r="HS56" s="31"/>
      <c r="HT56" s="31"/>
      <c r="HU56" s="31"/>
      <c r="HV56" s="31"/>
      <c r="HW56" s="31"/>
      <c r="HX56" s="31"/>
      <c r="HY56" s="31"/>
      <c r="HZ56" s="31"/>
      <c r="IA56" s="31"/>
      <c r="IB56" s="31"/>
      <c r="IC56" s="31"/>
      <c r="ID56" s="31"/>
      <c r="IE56" s="31"/>
      <c r="IF56" s="31"/>
      <c r="IG56" s="31"/>
      <c r="IH56" s="31"/>
      <c r="II56" s="31"/>
      <c r="IJ56" s="31"/>
      <c r="IK56" s="31"/>
      <c r="IL56" s="31"/>
      <c r="IM56" s="31"/>
      <c r="IN56" s="31"/>
      <c r="IO56" s="31"/>
      <c r="IP56" s="31"/>
      <c r="IQ56" s="31"/>
      <c r="IR56" s="31"/>
      <c r="IS56" s="31"/>
      <c r="IT56" s="31"/>
      <c r="IU56" s="31"/>
      <c r="IV56" s="31"/>
    </row>
    <row r="57" spans="1:256" ht="10.5">
      <c r="A57" s="141"/>
      <c r="B57" s="141" t="s">
        <v>50</v>
      </c>
      <c r="C57" s="139">
        <f aca="true" t="shared" si="12" ref="C57:T57">C46+C55</f>
        <v>313537</v>
      </c>
      <c r="D57" s="139">
        <f>D46+D55</f>
        <v>106150</v>
      </c>
      <c r="E57" s="139">
        <f t="shared" si="12"/>
        <v>89045</v>
      </c>
      <c r="F57" s="139">
        <f t="shared" si="12"/>
        <v>41689</v>
      </c>
      <c r="G57" s="139">
        <f t="shared" si="12"/>
        <v>34507</v>
      </c>
      <c r="H57" s="139">
        <f t="shared" si="12"/>
        <v>40218</v>
      </c>
      <c r="I57" s="139">
        <f t="shared" si="12"/>
        <v>41211</v>
      </c>
      <c r="J57" s="139">
        <f t="shared" si="12"/>
        <v>43358</v>
      </c>
      <c r="K57" s="139">
        <f t="shared" si="12"/>
        <v>39944</v>
      </c>
      <c r="L57" s="139">
        <f t="shared" si="12"/>
        <v>30719</v>
      </c>
      <c r="M57" s="139">
        <f t="shared" si="12"/>
        <v>20100</v>
      </c>
      <c r="N57" s="139">
        <f t="shared" si="12"/>
        <v>12015</v>
      </c>
      <c r="O57" s="139">
        <f t="shared" si="12"/>
        <v>6742</v>
      </c>
      <c r="P57" s="139">
        <f t="shared" si="12"/>
        <v>4036</v>
      </c>
      <c r="Q57" s="139">
        <f t="shared" si="12"/>
        <v>2574</v>
      </c>
      <c r="R57" s="139">
        <f t="shared" si="12"/>
        <v>1879</v>
      </c>
      <c r="S57" s="139">
        <f t="shared" si="12"/>
        <v>0</v>
      </c>
      <c r="T57" s="139">
        <f t="shared" si="12"/>
        <v>827724</v>
      </c>
      <c r="U57" s="31">
        <v>0</v>
      </c>
      <c r="V57" s="33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/>
      <c r="EJ57" s="31"/>
      <c r="EK57" s="31"/>
      <c r="EL57" s="31"/>
      <c r="EM57" s="31"/>
      <c r="EN57" s="31"/>
      <c r="EO57" s="31"/>
      <c r="EP57" s="31"/>
      <c r="EQ57" s="31"/>
      <c r="ER57" s="31"/>
      <c r="ES57" s="31"/>
      <c r="ET57" s="31"/>
      <c r="EU57" s="31"/>
      <c r="EV57" s="31"/>
      <c r="EW57" s="31"/>
      <c r="EX57" s="31"/>
      <c r="EY57" s="31"/>
      <c r="EZ57" s="31"/>
      <c r="FA57" s="31"/>
      <c r="FB57" s="31"/>
      <c r="FC57" s="31"/>
      <c r="FD57" s="31"/>
      <c r="FE57" s="31"/>
      <c r="FF57" s="31"/>
      <c r="FG57" s="31"/>
      <c r="FH57" s="31"/>
      <c r="FI57" s="31"/>
      <c r="FJ57" s="31"/>
      <c r="FK57" s="31"/>
      <c r="FL57" s="31"/>
      <c r="FM57" s="31"/>
      <c r="FN57" s="31"/>
      <c r="FO57" s="31"/>
      <c r="FP57" s="31"/>
      <c r="FQ57" s="31"/>
      <c r="FR57" s="31"/>
      <c r="FS57" s="31"/>
      <c r="FT57" s="31"/>
      <c r="FU57" s="31"/>
      <c r="FV57" s="31"/>
      <c r="FW57" s="31"/>
      <c r="FX57" s="31"/>
      <c r="FY57" s="31"/>
      <c r="FZ57" s="31"/>
      <c r="GA57" s="31"/>
      <c r="GB57" s="31"/>
      <c r="GC57" s="31"/>
      <c r="GD57" s="31"/>
      <c r="GE57" s="31"/>
      <c r="GF57" s="31"/>
      <c r="GG57" s="31"/>
      <c r="GH57" s="31"/>
      <c r="GI57" s="31"/>
      <c r="GJ57" s="31"/>
      <c r="GK57" s="31"/>
      <c r="GL57" s="31"/>
      <c r="GM57" s="31"/>
      <c r="GN57" s="31"/>
      <c r="GO57" s="31"/>
      <c r="GP57" s="31"/>
      <c r="GQ57" s="31"/>
      <c r="GR57" s="31"/>
      <c r="GS57" s="31"/>
      <c r="GT57" s="31"/>
      <c r="GU57" s="31"/>
      <c r="GV57" s="31"/>
      <c r="GW57" s="31"/>
      <c r="GX57" s="31"/>
      <c r="GY57" s="31"/>
      <c r="GZ57" s="31"/>
      <c r="HA57" s="31"/>
      <c r="HB57" s="31"/>
      <c r="HC57" s="31"/>
      <c r="HD57" s="31"/>
      <c r="HE57" s="31"/>
      <c r="HF57" s="31"/>
      <c r="HG57" s="31"/>
      <c r="HH57" s="31"/>
      <c r="HI57" s="31"/>
      <c r="HJ57" s="31"/>
      <c r="HK57" s="31"/>
      <c r="HL57" s="31"/>
      <c r="HM57" s="31"/>
      <c r="HN57" s="31"/>
      <c r="HO57" s="31"/>
      <c r="HP57" s="31"/>
      <c r="HQ57" s="31"/>
      <c r="HR57" s="31"/>
      <c r="HS57" s="31"/>
      <c r="HT57" s="31"/>
      <c r="HU57" s="31"/>
      <c r="HV57" s="31"/>
      <c r="HW57" s="31"/>
      <c r="HX57" s="31"/>
      <c r="HY57" s="31"/>
      <c r="HZ57" s="31"/>
      <c r="IA57" s="31"/>
      <c r="IB57" s="31"/>
      <c r="IC57" s="31"/>
      <c r="ID57" s="31"/>
      <c r="IE57" s="31"/>
      <c r="IF57" s="31"/>
      <c r="IG57" s="31"/>
      <c r="IH57" s="31"/>
      <c r="II57" s="31"/>
      <c r="IJ57" s="31"/>
      <c r="IK57" s="31"/>
      <c r="IL57" s="31"/>
      <c r="IM57" s="31"/>
      <c r="IN57" s="31"/>
      <c r="IO57" s="31"/>
      <c r="IP57" s="31"/>
      <c r="IQ57" s="31"/>
      <c r="IR57" s="31"/>
      <c r="IS57" s="31"/>
      <c r="IT57" s="31"/>
      <c r="IU57" s="31"/>
      <c r="IV57" s="31"/>
    </row>
    <row r="58" spans="1:256" ht="10.5">
      <c r="A58" s="14"/>
      <c r="B58" s="14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/>
      <c r="EJ58" s="31"/>
      <c r="EK58" s="31"/>
      <c r="EL58" s="31"/>
      <c r="EM58" s="31"/>
      <c r="EN58" s="31"/>
      <c r="EO58" s="31"/>
      <c r="EP58" s="31"/>
      <c r="EQ58" s="31"/>
      <c r="ER58" s="31"/>
      <c r="ES58" s="31"/>
      <c r="ET58" s="31"/>
      <c r="EU58" s="31"/>
      <c r="EV58" s="31"/>
      <c r="EW58" s="31"/>
      <c r="EX58" s="31"/>
      <c r="EY58" s="31"/>
      <c r="EZ58" s="31"/>
      <c r="FA58" s="31"/>
      <c r="FB58" s="31"/>
      <c r="FC58" s="31"/>
      <c r="FD58" s="31"/>
      <c r="FE58" s="31"/>
      <c r="FF58" s="31"/>
      <c r="FG58" s="31"/>
      <c r="FH58" s="31"/>
      <c r="FI58" s="31"/>
      <c r="FJ58" s="31"/>
      <c r="FK58" s="31"/>
      <c r="FL58" s="31"/>
      <c r="FM58" s="31"/>
      <c r="FN58" s="31"/>
      <c r="FO58" s="31"/>
      <c r="FP58" s="31"/>
      <c r="FQ58" s="31"/>
      <c r="FR58" s="31"/>
      <c r="FS58" s="31"/>
      <c r="FT58" s="31"/>
      <c r="FU58" s="31"/>
      <c r="FV58" s="31"/>
      <c r="FW58" s="31"/>
      <c r="FX58" s="31"/>
      <c r="FY58" s="31"/>
      <c r="FZ58" s="31"/>
      <c r="GA58" s="31"/>
      <c r="GB58" s="31"/>
      <c r="GC58" s="31"/>
      <c r="GD58" s="31"/>
      <c r="GE58" s="31"/>
      <c r="GF58" s="31"/>
      <c r="GG58" s="31"/>
      <c r="GH58" s="31"/>
      <c r="GI58" s="31"/>
      <c r="GJ58" s="31"/>
      <c r="GK58" s="31"/>
      <c r="GL58" s="31"/>
      <c r="GM58" s="31"/>
      <c r="GN58" s="31"/>
      <c r="GO58" s="31"/>
      <c r="GP58" s="31"/>
      <c r="GQ58" s="31"/>
      <c r="GR58" s="31"/>
      <c r="GS58" s="31"/>
      <c r="GT58" s="31"/>
      <c r="GU58" s="31"/>
      <c r="GV58" s="31"/>
      <c r="GW58" s="31"/>
      <c r="GX58" s="31"/>
      <c r="GY58" s="31"/>
      <c r="GZ58" s="31"/>
      <c r="HA58" s="31"/>
      <c r="HB58" s="31"/>
      <c r="HC58" s="31"/>
      <c r="HD58" s="31"/>
      <c r="HE58" s="31"/>
      <c r="HF58" s="31"/>
      <c r="HG58" s="31"/>
      <c r="HH58" s="31"/>
      <c r="HI58" s="31"/>
      <c r="HJ58" s="31"/>
      <c r="HK58" s="31"/>
      <c r="HL58" s="31"/>
      <c r="HM58" s="31"/>
      <c r="HN58" s="31"/>
      <c r="HO58" s="31"/>
      <c r="HP58" s="31"/>
      <c r="HQ58" s="31"/>
      <c r="HR58" s="31"/>
      <c r="HS58" s="31"/>
      <c r="HT58" s="31"/>
      <c r="HU58" s="31"/>
      <c r="HV58" s="31"/>
      <c r="HW58" s="31"/>
      <c r="HX58" s="31"/>
      <c r="HY58" s="31"/>
      <c r="HZ58" s="31"/>
      <c r="IA58" s="31"/>
      <c r="IB58" s="31"/>
      <c r="IC58" s="31"/>
      <c r="ID58" s="31"/>
      <c r="IE58" s="31"/>
      <c r="IF58" s="31"/>
      <c r="IG58" s="31"/>
      <c r="IH58" s="31"/>
      <c r="II58" s="31"/>
      <c r="IJ58" s="31"/>
      <c r="IK58" s="31"/>
      <c r="IL58" s="31"/>
      <c r="IM58" s="31"/>
      <c r="IN58" s="31"/>
      <c r="IO58" s="31"/>
      <c r="IP58" s="31"/>
      <c r="IQ58" s="31"/>
      <c r="IR58" s="31"/>
      <c r="IS58" s="31"/>
      <c r="IT58" s="31"/>
      <c r="IU58" s="31"/>
      <c r="IV58" s="31"/>
    </row>
    <row r="59" spans="1:256" ht="11.25" thickBot="1">
      <c r="A59" s="148"/>
      <c r="B59" s="148" t="s">
        <v>51</v>
      </c>
      <c r="C59" s="150">
        <f aca="true" t="shared" si="13" ref="C59:S59">(C57/$T57)</f>
        <v>0.37879413910917165</v>
      </c>
      <c r="D59" s="150">
        <f>(D57/$T57)</f>
        <v>0.12824323083539924</v>
      </c>
      <c r="E59" s="150">
        <f t="shared" si="13"/>
        <v>0.10757812990803697</v>
      </c>
      <c r="F59" s="150">
        <f t="shared" si="13"/>
        <v>0.05036582242389975</v>
      </c>
      <c r="G59" s="150">
        <f t="shared" si="13"/>
        <v>0.04168901711198419</v>
      </c>
      <c r="H59" s="150">
        <f t="shared" si="13"/>
        <v>0.04858865998811198</v>
      </c>
      <c r="I59" s="150">
        <f t="shared" si="13"/>
        <v>0.04978833524218218</v>
      </c>
      <c r="J59" s="150">
        <f t="shared" si="13"/>
        <v>0.05238219503119397</v>
      </c>
      <c r="K59" s="150">
        <f t="shared" si="13"/>
        <v>0.0482576317709768</v>
      </c>
      <c r="L59" s="150">
        <f t="shared" si="13"/>
        <v>0.03711261241669929</v>
      </c>
      <c r="M59" s="150">
        <f t="shared" si="13"/>
        <v>0.02428345680444206</v>
      </c>
      <c r="N59" s="150">
        <f t="shared" si="13"/>
        <v>0.01451570813459559</v>
      </c>
      <c r="O59" s="150">
        <f t="shared" si="13"/>
        <v>0.008145227153012356</v>
      </c>
      <c r="P59" s="150">
        <f t="shared" si="13"/>
        <v>0.004876021475757619</v>
      </c>
      <c r="Q59" s="150">
        <f t="shared" si="13"/>
        <v>0.0031097322295837743</v>
      </c>
      <c r="R59" s="150">
        <f t="shared" si="13"/>
        <v>0.002270080364952569</v>
      </c>
      <c r="S59" s="150">
        <f t="shared" si="13"/>
        <v>0</v>
      </c>
      <c r="T59" s="150">
        <f>SUM(C59:R59)</f>
        <v>1</v>
      </c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31"/>
      <c r="EJ59" s="31"/>
      <c r="EK59" s="31"/>
      <c r="EL59" s="31"/>
      <c r="EM59" s="31"/>
      <c r="EN59" s="31"/>
      <c r="EO59" s="31"/>
      <c r="EP59" s="31"/>
      <c r="EQ59" s="31"/>
      <c r="ER59" s="31"/>
      <c r="ES59" s="31"/>
      <c r="ET59" s="31"/>
      <c r="EU59" s="31"/>
      <c r="EV59" s="31"/>
      <c r="EW59" s="31"/>
      <c r="EX59" s="31"/>
      <c r="EY59" s="31"/>
      <c r="EZ59" s="31"/>
      <c r="FA59" s="31"/>
      <c r="FB59" s="31"/>
      <c r="FC59" s="31"/>
      <c r="FD59" s="31"/>
      <c r="FE59" s="31"/>
      <c r="FF59" s="31"/>
      <c r="FG59" s="31"/>
      <c r="FH59" s="31"/>
      <c r="FI59" s="31"/>
      <c r="FJ59" s="31"/>
      <c r="FK59" s="31"/>
      <c r="FL59" s="31"/>
      <c r="FM59" s="31"/>
      <c r="FN59" s="31"/>
      <c r="FO59" s="31"/>
      <c r="FP59" s="31"/>
      <c r="FQ59" s="31"/>
      <c r="FR59" s="31"/>
      <c r="FS59" s="31"/>
      <c r="FT59" s="31"/>
      <c r="FU59" s="31"/>
      <c r="FV59" s="31"/>
      <c r="FW59" s="31"/>
      <c r="FX59" s="31"/>
      <c r="FY59" s="31"/>
      <c r="FZ59" s="31"/>
      <c r="GA59" s="31"/>
      <c r="GB59" s="31"/>
      <c r="GC59" s="31"/>
      <c r="GD59" s="31"/>
      <c r="GE59" s="31"/>
      <c r="GF59" s="31"/>
      <c r="GG59" s="31"/>
      <c r="GH59" s="31"/>
      <c r="GI59" s="31"/>
      <c r="GJ59" s="31"/>
      <c r="GK59" s="31"/>
      <c r="GL59" s="31"/>
      <c r="GM59" s="31"/>
      <c r="GN59" s="31"/>
      <c r="GO59" s="31"/>
      <c r="GP59" s="31"/>
      <c r="GQ59" s="31"/>
      <c r="GR59" s="31"/>
      <c r="GS59" s="31"/>
      <c r="GT59" s="31"/>
      <c r="GU59" s="31"/>
      <c r="GV59" s="31"/>
      <c r="GW59" s="31"/>
      <c r="GX59" s="31"/>
      <c r="GY59" s="31"/>
      <c r="GZ59" s="31"/>
      <c r="HA59" s="31"/>
      <c r="HB59" s="31"/>
      <c r="HC59" s="31"/>
      <c r="HD59" s="31"/>
      <c r="HE59" s="31"/>
      <c r="HF59" s="31"/>
      <c r="HG59" s="31"/>
      <c r="HH59" s="31"/>
      <c r="HI59" s="31"/>
      <c r="HJ59" s="31"/>
      <c r="HK59" s="31"/>
      <c r="HL59" s="31"/>
      <c r="HM59" s="31"/>
      <c r="HN59" s="31"/>
      <c r="HO59" s="31"/>
      <c r="HP59" s="31"/>
      <c r="HQ59" s="31"/>
      <c r="HR59" s="31"/>
      <c r="HS59" s="31"/>
      <c r="HT59" s="31"/>
      <c r="HU59" s="31"/>
      <c r="HV59" s="31"/>
      <c r="HW59" s="31"/>
      <c r="HX59" s="31"/>
      <c r="HY59" s="31"/>
      <c r="HZ59" s="31"/>
      <c r="IA59" s="31"/>
      <c r="IB59" s="31"/>
      <c r="IC59" s="31"/>
      <c r="ID59" s="31"/>
      <c r="IE59" s="31"/>
      <c r="IF59" s="31"/>
      <c r="IG59" s="31"/>
      <c r="IH59" s="31"/>
      <c r="II59" s="31"/>
      <c r="IJ59" s="31"/>
      <c r="IK59" s="31"/>
      <c r="IL59" s="31"/>
      <c r="IM59" s="31"/>
      <c r="IN59" s="31"/>
      <c r="IO59" s="31"/>
      <c r="IP59" s="31"/>
      <c r="IQ59" s="31"/>
      <c r="IR59" s="31"/>
      <c r="IS59" s="31"/>
      <c r="IT59" s="31"/>
      <c r="IU59" s="31"/>
      <c r="IV59" s="31"/>
    </row>
    <row r="60" spans="2:256" ht="10.5">
      <c r="B60" s="21" t="str">
        <f>+'Cartera masculina por edad'!B29</f>
        <v>Fuente: Superintendencia de Salud, Archivo Maestro de Beneficiarios.</v>
      </c>
      <c r="C60" s="23"/>
      <c r="D60" s="23"/>
      <c r="E60" s="23"/>
      <c r="F60" s="24"/>
      <c r="G60" s="23"/>
      <c r="H60" s="23"/>
      <c r="I60" s="23"/>
      <c r="J60" s="23"/>
      <c r="K60" s="23"/>
      <c r="L60" s="60" t="s">
        <v>1</v>
      </c>
      <c r="M60" s="60" t="s">
        <v>1</v>
      </c>
      <c r="N60" s="60" t="s">
        <v>1</v>
      </c>
      <c r="O60" s="60" t="s">
        <v>1</v>
      </c>
      <c r="P60" s="23"/>
      <c r="Q60" s="23"/>
      <c r="R60" s="60" t="s">
        <v>1</v>
      </c>
      <c r="S60" s="60"/>
      <c r="T60" s="63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1"/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/>
      <c r="EJ60" s="31"/>
      <c r="EK60" s="31"/>
      <c r="EL60" s="31"/>
      <c r="EM60" s="31"/>
      <c r="EN60" s="31"/>
      <c r="EO60" s="31"/>
      <c r="EP60" s="31"/>
      <c r="EQ60" s="31"/>
      <c r="ER60" s="31"/>
      <c r="ES60" s="31"/>
      <c r="ET60" s="31"/>
      <c r="EU60" s="31"/>
      <c r="EV60" s="31"/>
      <c r="EW60" s="31"/>
      <c r="EX60" s="31"/>
      <c r="EY60" s="31"/>
      <c r="EZ60" s="31"/>
      <c r="FA60" s="31"/>
      <c r="FB60" s="31"/>
      <c r="FC60" s="31"/>
      <c r="FD60" s="31"/>
      <c r="FE60" s="31"/>
      <c r="FF60" s="31"/>
      <c r="FG60" s="31"/>
      <c r="FH60" s="31"/>
      <c r="FI60" s="31"/>
      <c r="FJ60" s="31"/>
      <c r="FK60" s="31"/>
      <c r="FL60" s="31"/>
      <c r="FM60" s="31"/>
      <c r="FN60" s="31"/>
      <c r="FO60" s="31"/>
      <c r="FP60" s="31"/>
      <c r="FQ60" s="31"/>
      <c r="FR60" s="31"/>
      <c r="FS60" s="31"/>
      <c r="FT60" s="31"/>
      <c r="FU60" s="31"/>
      <c r="FV60" s="31"/>
      <c r="FW60" s="31"/>
      <c r="FX60" s="31"/>
      <c r="FY60" s="31"/>
      <c r="FZ60" s="31"/>
      <c r="GA60" s="31"/>
      <c r="GB60" s="31"/>
      <c r="GC60" s="31"/>
      <c r="GD60" s="31"/>
      <c r="GE60" s="31"/>
      <c r="GF60" s="31"/>
      <c r="GG60" s="31"/>
      <c r="GH60" s="31"/>
      <c r="GI60" s="31"/>
      <c r="GJ60" s="31"/>
      <c r="GK60" s="31"/>
      <c r="GL60" s="31"/>
      <c r="GM60" s="31"/>
      <c r="GN60" s="31"/>
      <c r="GO60" s="31"/>
      <c r="GP60" s="31"/>
      <c r="GQ60" s="31"/>
      <c r="GR60" s="31"/>
      <c r="GS60" s="31"/>
      <c r="GT60" s="31"/>
      <c r="GU60" s="31"/>
      <c r="GV60" s="31"/>
      <c r="GW60" s="31"/>
      <c r="GX60" s="31"/>
      <c r="GY60" s="31"/>
      <c r="GZ60" s="31"/>
      <c r="HA60" s="31"/>
      <c r="HB60" s="31"/>
      <c r="HC60" s="31"/>
      <c r="HD60" s="31"/>
      <c r="HE60" s="31"/>
      <c r="HF60" s="31"/>
      <c r="HG60" s="31"/>
      <c r="HH60" s="31"/>
      <c r="HI60" s="31"/>
      <c r="HJ60" s="31"/>
      <c r="HK60" s="31"/>
      <c r="HL60" s="31"/>
      <c r="HM60" s="31"/>
      <c r="HN60" s="31"/>
      <c r="HO60" s="31"/>
      <c r="HP60" s="31"/>
      <c r="HQ60" s="31"/>
      <c r="HR60" s="31"/>
      <c r="HS60" s="31"/>
      <c r="HT60" s="31"/>
      <c r="HU60" s="31"/>
      <c r="HV60" s="31"/>
      <c r="HW60" s="31"/>
      <c r="HX60" s="31"/>
      <c r="HY60" s="31"/>
      <c r="HZ60" s="31"/>
      <c r="IA60" s="31"/>
      <c r="IB60" s="31"/>
      <c r="IC60" s="31"/>
      <c r="ID60" s="31"/>
      <c r="IE60" s="31"/>
      <c r="IF60" s="31"/>
      <c r="IG60" s="31"/>
      <c r="IH60" s="31"/>
      <c r="II60" s="31"/>
      <c r="IJ60" s="31"/>
      <c r="IK60" s="31"/>
      <c r="IL60" s="31"/>
      <c r="IM60" s="31"/>
      <c r="IN60" s="31"/>
      <c r="IO60" s="31"/>
      <c r="IP60" s="31"/>
      <c r="IQ60" s="31"/>
      <c r="IR60" s="31"/>
      <c r="IS60" s="31"/>
      <c r="IT60" s="31"/>
      <c r="IU60" s="31"/>
      <c r="IV60" s="31"/>
    </row>
    <row r="61" spans="2:256" ht="10.5">
      <c r="B61" s="21" t="str">
        <f>+'Cartera masculina por edad'!B30</f>
        <v>(*) Son aquellos datos que no presentan información en el campo edad.</v>
      </c>
      <c r="C61" s="14"/>
      <c r="D61" s="14"/>
      <c r="E61" s="14"/>
      <c r="F61" s="14"/>
      <c r="G61" s="14"/>
      <c r="H61" s="14"/>
      <c r="I61" s="14"/>
      <c r="J61" s="14"/>
      <c r="K61" s="14"/>
      <c r="L61" s="21" t="s">
        <v>1</v>
      </c>
      <c r="M61" s="21" t="s">
        <v>1</v>
      </c>
      <c r="N61" s="21" t="s">
        <v>1</v>
      </c>
      <c r="O61" s="21" t="s">
        <v>1</v>
      </c>
      <c r="P61" s="14"/>
      <c r="Q61" s="14"/>
      <c r="R61" s="21" t="s">
        <v>1</v>
      </c>
      <c r="S61" s="21"/>
      <c r="T61" s="21" t="s">
        <v>1</v>
      </c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  <c r="DT61" s="31"/>
      <c r="DU61" s="31"/>
      <c r="DV61" s="31"/>
      <c r="DW61" s="31"/>
      <c r="DX61" s="31"/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31"/>
      <c r="EJ61" s="31"/>
      <c r="EK61" s="31"/>
      <c r="EL61" s="31"/>
      <c r="EM61" s="31"/>
      <c r="EN61" s="31"/>
      <c r="EO61" s="31"/>
      <c r="EP61" s="31"/>
      <c r="EQ61" s="31"/>
      <c r="ER61" s="31"/>
      <c r="ES61" s="31"/>
      <c r="ET61" s="31"/>
      <c r="EU61" s="31"/>
      <c r="EV61" s="31"/>
      <c r="EW61" s="31"/>
      <c r="EX61" s="31"/>
      <c r="EY61" s="31"/>
      <c r="EZ61" s="31"/>
      <c r="FA61" s="31"/>
      <c r="FB61" s="31"/>
      <c r="FC61" s="31"/>
      <c r="FD61" s="31"/>
      <c r="FE61" s="31"/>
      <c r="FF61" s="31"/>
      <c r="FG61" s="31"/>
      <c r="FH61" s="31"/>
      <c r="FI61" s="31"/>
      <c r="FJ61" s="31"/>
      <c r="FK61" s="31"/>
      <c r="FL61" s="31"/>
      <c r="FM61" s="31"/>
      <c r="FN61" s="31"/>
      <c r="FO61" s="31"/>
      <c r="FP61" s="31"/>
      <c r="FQ61" s="31"/>
      <c r="FR61" s="31"/>
      <c r="FS61" s="31"/>
      <c r="FT61" s="31"/>
      <c r="FU61" s="31"/>
      <c r="FV61" s="31"/>
      <c r="FW61" s="31"/>
      <c r="FX61" s="31"/>
      <c r="FY61" s="31"/>
      <c r="FZ61" s="31"/>
      <c r="GA61" s="31"/>
      <c r="GB61" s="31"/>
      <c r="GC61" s="31"/>
      <c r="GD61" s="31"/>
      <c r="GE61" s="31"/>
      <c r="GF61" s="31"/>
      <c r="GG61" s="31"/>
      <c r="GH61" s="31"/>
      <c r="GI61" s="31"/>
      <c r="GJ61" s="31"/>
      <c r="GK61" s="31"/>
      <c r="GL61" s="31"/>
      <c r="GM61" s="31"/>
      <c r="GN61" s="31"/>
      <c r="GO61" s="31"/>
      <c r="GP61" s="31"/>
      <c r="GQ61" s="31"/>
      <c r="GR61" s="31"/>
      <c r="GS61" s="31"/>
      <c r="GT61" s="31"/>
      <c r="GU61" s="31"/>
      <c r="GV61" s="31"/>
      <c r="GW61" s="31"/>
      <c r="GX61" s="31"/>
      <c r="GY61" s="31"/>
      <c r="GZ61" s="31"/>
      <c r="HA61" s="31"/>
      <c r="HB61" s="31"/>
      <c r="HC61" s="31"/>
      <c r="HD61" s="31"/>
      <c r="HE61" s="31"/>
      <c r="HF61" s="31"/>
      <c r="HG61" s="31"/>
      <c r="HH61" s="31"/>
      <c r="HI61" s="31"/>
      <c r="HJ61" s="31"/>
      <c r="HK61" s="31"/>
      <c r="HL61" s="31"/>
      <c r="HM61" s="31"/>
      <c r="HN61" s="31"/>
      <c r="HO61" s="31"/>
      <c r="HP61" s="31"/>
      <c r="HQ61" s="31"/>
      <c r="HR61" s="31"/>
      <c r="HS61" s="31"/>
      <c r="HT61" s="31"/>
      <c r="HU61" s="31"/>
      <c r="HV61" s="31"/>
      <c r="HW61" s="31"/>
      <c r="HX61" s="31"/>
      <c r="HY61" s="31"/>
      <c r="HZ61" s="31"/>
      <c r="IA61" s="31"/>
      <c r="IB61" s="31"/>
      <c r="IC61" s="31"/>
      <c r="ID61" s="31"/>
      <c r="IE61" s="31"/>
      <c r="IF61" s="31"/>
      <c r="IG61" s="31"/>
      <c r="IH61" s="31"/>
      <c r="II61" s="31"/>
      <c r="IJ61" s="31"/>
      <c r="IK61" s="31"/>
      <c r="IL61" s="31"/>
      <c r="IM61" s="31"/>
      <c r="IN61" s="31"/>
      <c r="IO61" s="31"/>
      <c r="IP61" s="31"/>
      <c r="IQ61" s="31"/>
      <c r="IR61" s="31"/>
      <c r="IS61" s="31"/>
      <c r="IT61" s="31"/>
      <c r="IU61" s="31"/>
      <c r="IV61" s="31"/>
    </row>
    <row r="62" spans="3:256" ht="10.5">
      <c r="C62" s="14"/>
      <c r="D62" s="14"/>
      <c r="E62" s="14"/>
      <c r="F62" s="14"/>
      <c r="G62" s="14"/>
      <c r="H62" s="14"/>
      <c r="I62" s="14"/>
      <c r="J62" s="14"/>
      <c r="K62" s="14"/>
      <c r="L62" s="21"/>
      <c r="M62" s="21"/>
      <c r="N62" s="21"/>
      <c r="O62" s="21"/>
      <c r="P62" s="14"/>
      <c r="Q62" s="14"/>
      <c r="R62" s="21"/>
      <c r="S62" s="21"/>
      <c r="T62" s="2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  <c r="DT62" s="31"/>
      <c r="DU62" s="31"/>
      <c r="DV62" s="31"/>
      <c r="DW62" s="31"/>
      <c r="DX62" s="31"/>
      <c r="DY62" s="31"/>
      <c r="DZ62" s="31"/>
      <c r="EA62" s="31"/>
      <c r="EB62" s="31"/>
      <c r="EC62" s="31"/>
      <c r="ED62" s="31"/>
      <c r="EE62" s="31"/>
      <c r="EF62" s="31"/>
      <c r="EG62" s="31"/>
      <c r="EH62" s="31"/>
      <c r="EI62" s="31"/>
      <c r="EJ62" s="31"/>
      <c r="EK62" s="31"/>
      <c r="EL62" s="31"/>
      <c r="EM62" s="31"/>
      <c r="EN62" s="31"/>
      <c r="EO62" s="31"/>
      <c r="EP62" s="31"/>
      <c r="EQ62" s="31"/>
      <c r="ER62" s="31"/>
      <c r="ES62" s="31"/>
      <c r="ET62" s="31"/>
      <c r="EU62" s="31"/>
      <c r="EV62" s="31"/>
      <c r="EW62" s="31"/>
      <c r="EX62" s="31"/>
      <c r="EY62" s="31"/>
      <c r="EZ62" s="31"/>
      <c r="FA62" s="31"/>
      <c r="FB62" s="31"/>
      <c r="FC62" s="31"/>
      <c r="FD62" s="31"/>
      <c r="FE62" s="31"/>
      <c r="FF62" s="31"/>
      <c r="FG62" s="31"/>
      <c r="FH62" s="31"/>
      <c r="FI62" s="31"/>
      <c r="FJ62" s="31"/>
      <c r="FK62" s="31"/>
      <c r="FL62" s="31"/>
      <c r="FM62" s="31"/>
      <c r="FN62" s="31"/>
      <c r="FO62" s="31"/>
      <c r="FP62" s="31"/>
      <c r="FQ62" s="31"/>
      <c r="FR62" s="31"/>
      <c r="FS62" s="31"/>
      <c r="FT62" s="31"/>
      <c r="FU62" s="31"/>
      <c r="FV62" s="31"/>
      <c r="FW62" s="31"/>
      <c r="FX62" s="31"/>
      <c r="FY62" s="31"/>
      <c r="FZ62" s="31"/>
      <c r="GA62" s="31"/>
      <c r="GB62" s="31"/>
      <c r="GC62" s="31"/>
      <c r="GD62" s="31"/>
      <c r="GE62" s="31"/>
      <c r="GF62" s="31"/>
      <c r="GG62" s="31"/>
      <c r="GH62" s="31"/>
      <c r="GI62" s="31"/>
      <c r="GJ62" s="31"/>
      <c r="GK62" s="31"/>
      <c r="GL62" s="31"/>
      <c r="GM62" s="31"/>
      <c r="GN62" s="31"/>
      <c r="GO62" s="31"/>
      <c r="GP62" s="31"/>
      <c r="GQ62" s="31"/>
      <c r="GR62" s="31"/>
      <c r="GS62" s="31"/>
      <c r="GT62" s="31"/>
      <c r="GU62" s="31"/>
      <c r="GV62" s="31"/>
      <c r="GW62" s="31"/>
      <c r="GX62" s="31"/>
      <c r="GY62" s="31"/>
      <c r="GZ62" s="31"/>
      <c r="HA62" s="31"/>
      <c r="HB62" s="31"/>
      <c r="HC62" s="31"/>
      <c r="HD62" s="31"/>
      <c r="HE62" s="31"/>
      <c r="HF62" s="31"/>
      <c r="HG62" s="31"/>
      <c r="HH62" s="31"/>
      <c r="HI62" s="31"/>
      <c r="HJ62" s="31"/>
      <c r="HK62" s="31"/>
      <c r="HL62" s="31"/>
      <c r="HM62" s="31"/>
      <c r="HN62" s="31"/>
      <c r="HO62" s="31"/>
      <c r="HP62" s="31"/>
      <c r="HQ62" s="31"/>
      <c r="HR62" s="31"/>
      <c r="HS62" s="31"/>
      <c r="HT62" s="31"/>
      <c r="HU62" s="31"/>
      <c r="HV62" s="31"/>
      <c r="HW62" s="31"/>
      <c r="HX62" s="31"/>
      <c r="HY62" s="31"/>
      <c r="HZ62" s="31"/>
      <c r="IA62" s="31"/>
      <c r="IB62" s="31"/>
      <c r="IC62" s="31"/>
      <c r="ID62" s="31"/>
      <c r="IE62" s="31"/>
      <c r="IF62" s="31"/>
      <c r="IG62" s="31"/>
      <c r="IH62" s="31"/>
      <c r="II62" s="31"/>
      <c r="IJ62" s="31"/>
      <c r="IK62" s="31"/>
      <c r="IL62" s="31"/>
      <c r="IM62" s="31"/>
      <c r="IN62" s="31"/>
      <c r="IO62" s="31"/>
      <c r="IP62" s="31"/>
      <c r="IQ62" s="31"/>
      <c r="IR62" s="31"/>
      <c r="IS62" s="31"/>
      <c r="IT62" s="31"/>
      <c r="IU62" s="31"/>
      <c r="IV62" s="31"/>
    </row>
    <row r="63" spans="1:256" ht="14.25">
      <c r="A63" s="10" t="s">
        <v>224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  <c r="DT63" s="31"/>
      <c r="DU63" s="31"/>
      <c r="DV63" s="31"/>
      <c r="DW63" s="31"/>
      <c r="DX63" s="31"/>
      <c r="DY63" s="31"/>
      <c r="DZ63" s="31"/>
      <c r="EA63" s="31"/>
      <c r="EB63" s="31"/>
      <c r="EC63" s="31"/>
      <c r="ED63" s="31"/>
      <c r="EE63" s="31"/>
      <c r="EF63" s="31"/>
      <c r="EG63" s="31"/>
      <c r="EH63" s="31"/>
      <c r="EI63" s="31"/>
      <c r="EJ63" s="31"/>
      <c r="EK63" s="31"/>
      <c r="EL63" s="31"/>
      <c r="EM63" s="31"/>
      <c r="EN63" s="31"/>
      <c r="EO63" s="31"/>
      <c r="EP63" s="31"/>
      <c r="EQ63" s="31"/>
      <c r="ER63" s="31"/>
      <c r="ES63" s="31"/>
      <c r="ET63" s="31"/>
      <c r="EU63" s="31"/>
      <c r="EV63" s="31"/>
      <c r="EW63" s="31"/>
      <c r="EX63" s="31"/>
      <c r="EY63" s="31"/>
      <c r="EZ63" s="31"/>
      <c r="FA63" s="31"/>
      <c r="FB63" s="31"/>
      <c r="FC63" s="31"/>
      <c r="FD63" s="31"/>
      <c r="FE63" s="31"/>
      <c r="FF63" s="31"/>
      <c r="FG63" s="31"/>
      <c r="FH63" s="31"/>
      <c r="FI63" s="31"/>
      <c r="FJ63" s="31"/>
      <c r="FK63" s="31"/>
      <c r="FL63" s="31"/>
      <c r="FM63" s="31"/>
      <c r="FN63" s="31"/>
      <c r="FO63" s="31"/>
      <c r="FP63" s="31"/>
      <c r="FQ63" s="31"/>
      <c r="FR63" s="31"/>
      <c r="FS63" s="31"/>
      <c r="FT63" s="31"/>
      <c r="FU63" s="31"/>
      <c r="FV63" s="31"/>
      <c r="FW63" s="31"/>
      <c r="FX63" s="31"/>
      <c r="FY63" s="31"/>
      <c r="FZ63" s="31"/>
      <c r="GA63" s="31"/>
      <c r="GB63" s="31"/>
      <c r="GC63" s="31"/>
      <c r="GD63" s="31"/>
      <c r="GE63" s="31"/>
      <c r="GF63" s="31"/>
      <c r="GG63" s="31"/>
      <c r="GH63" s="31"/>
      <c r="GI63" s="31"/>
      <c r="GJ63" s="31"/>
      <c r="GK63" s="31"/>
      <c r="GL63" s="31"/>
      <c r="GM63" s="31"/>
      <c r="GN63" s="31"/>
      <c r="GO63" s="31"/>
      <c r="GP63" s="31"/>
      <c r="GQ63" s="31"/>
      <c r="GR63" s="31"/>
      <c r="GS63" s="31"/>
      <c r="GT63" s="31"/>
      <c r="GU63" s="31"/>
      <c r="GV63" s="31"/>
      <c r="GW63" s="31"/>
      <c r="GX63" s="31"/>
      <c r="GY63" s="31"/>
      <c r="GZ63" s="31"/>
      <c r="HA63" s="31"/>
      <c r="HB63" s="31"/>
      <c r="HC63" s="31"/>
      <c r="HD63" s="31"/>
      <c r="HE63" s="31"/>
      <c r="HF63" s="31"/>
      <c r="HG63" s="31"/>
      <c r="HH63" s="31"/>
      <c r="HI63" s="31"/>
      <c r="HJ63" s="31"/>
      <c r="HK63" s="31"/>
      <c r="HL63" s="31"/>
      <c r="HM63" s="31"/>
      <c r="HN63" s="31"/>
      <c r="HO63" s="31"/>
      <c r="HP63" s="31"/>
      <c r="HQ63" s="31"/>
      <c r="HR63" s="31"/>
      <c r="HS63" s="31"/>
      <c r="HT63" s="31"/>
      <c r="HU63" s="31"/>
      <c r="HV63" s="31"/>
      <c r="HW63" s="31"/>
      <c r="HX63" s="31"/>
      <c r="HY63" s="31"/>
      <c r="HZ63" s="31"/>
      <c r="IA63" s="31"/>
      <c r="IB63" s="31"/>
      <c r="IC63" s="31"/>
      <c r="ID63" s="31"/>
      <c r="IE63" s="31"/>
      <c r="IF63" s="31"/>
      <c r="IG63" s="31"/>
      <c r="IH63" s="31"/>
      <c r="II63" s="31"/>
      <c r="IJ63" s="31"/>
      <c r="IK63" s="31"/>
      <c r="IL63" s="31"/>
      <c r="IM63" s="31"/>
      <c r="IN63" s="31"/>
      <c r="IO63" s="31"/>
      <c r="IP63" s="31"/>
      <c r="IQ63" s="31"/>
      <c r="IR63" s="31"/>
      <c r="IS63" s="31"/>
      <c r="IT63" s="31"/>
      <c r="IU63" s="31"/>
      <c r="IV63" s="31"/>
    </row>
    <row r="64" spans="2:256" ht="13.5">
      <c r="B64" s="12" t="s">
        <v>75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1"/>
      <c r="DT64" s="31"/>
      <c r="DU64" s="31"/>
      <c r="DV64" s="31"/>
      <c r="DW64" s="31"/>
      <c r="DX64" s="31"/>
      <c r="DY64" s="31"/>
      <c r="DZ64" s="31"/>
      <c r="EA64" s="31"/>
      <c r="EB64" s="31"/>
      <c r="EC64" s="31"/>
      <c r="ED64" s="31"/>
      <c r="EE64" s="31"/>
      <c r="EF64" s="31"/>
      <c r="EG64" s="31"/>
      <c r="EH64" s="31"/>
      <c r="EI64" s="31"/>
      <c r="EJ64" s="31"/>
      <c r="EK64" s="31"/>
      <c r="EL64" s="31"/>
      <c r="EM64" s="31"/>
      <c r="EN64" s="31"/>
      <c r="EO64" s="31"/>
      <c r="EP64" s="31"/>
      <c r="EQ64" s="31"/>
      <c r="ER64" s="31"/>
      <c r="ES64" s="31"/>
      <c r="ET64" s="31"/>
      <c r="EU64" s="31"/>
      <c r="EV64" s="31"/>
      <c r="EW64" s="31"/>
      <c r="EX64" s="31"/>
      <c r="EY64" s="31"/>
      <c r="EZ64" s="31"/>
      <c r="FA64" s="31"/>
      <c r="FB64" s="31"/>
      <c r="FC64" s="31"/>
      <c r="FD64" s="31"/>
      <c r="FE64" s="31"/>
      <c r="FF64" s="31"/>
      <c r="FG64" s="31"/>
      <c r="FH64" s="31"/>
      <c r="FI64" s="31"/>
      <c r="FJ64" s="31"/>
      <c r="FK64" s="31"/>
      <c r="FL64" s="31"/>
      <c r="FM64" s="31"/>
      <c r="FN64" s="31"/>
      <c r="FO64" s="31"/>
      <c r="FP64" s="31"/>
      <c r="FQ64" s="31"/>
      <c r="FR64" s="31"/>
      <c r="FS64" s="31"/>
      <c r="FT64" s="31"/>
      <c r="FU64" s="31"/>
      <c r="FV64" s="31"/>
      <c r="FW64" s="31"/>
      <c r="FX64" s="31"/>
      <c r="FY64" s="31"/>
      <c r="FZ64" s="31"/>
      <c r="GA64" s="31"/>
      <c r="GB64" s="31"/>
      <c r="GC64" s="31"/>
      <c r="GD64" s="31"/>
      <c r="GE64" s="31"/>
      <c r="GF64" s="31"/>
      <c r="GG64" s="31"/>
      <c r="GH64" s="31"/>
      <c r="GI64" s="31"/>
      <c r="GJ64" s="31"/>
      <c r="GK64" s="31"/>
      <c r="GL64" s="31"/>
      <c r="GM64" s="31"/>
      <c r="GN64" s="31"/>
      <c r="GO64" s="31"/>
      <c r="GP64" s="31"/>
      <c r="GQ64" s="31"/>
      <c r="GR64" s="31"/>
      <c r="GS64" s="31"/>
      <c r="GT64" s="31"/>
      <c r="GU64" s="31"/>
      <c r="GV64" s="31"/>
      <c r="GW64" s="31"/>
      <c r="GX64" s="31"/>
      <c r="GY64" s="31"/>
      <c r="GZ64" s="31"/>
      <c r="HA64" s="31"/>
      <c r="HB64" s="31"/>
      <c r="HC64" s="31"/>
      <c r="HD64" s="31"/>
      <c r="HE64" s="31"/>
      <c r="HF64" s="31"/>
      <c r="HG64" s="31"/>
      <c r="HH64" s="31"/>
      <c r="HI64" s="31"/>
      <c r="HJ64" s="31"/>
      <c r="HK64" s="31"/>
      <c r="HL64" s="31"/>
      <c r="HM64" s="31"/>
      <c r="HN64" s="31"/>
      <c r="HO64" s="31"/>
      <c r="HP64" s="31"/>
      <c r="HQ64" s="31"/>
      <c r="HR64" s="31"/>
      <c r="HS64" s="31"/>
      <c r="HT64" s="31"/>
      <c r="HU64" s="31"/>
      <c r="HV64" s="31"/>
      <c r="HW64" s="31"/>
      <c r="HX64" s="31"/>
      <c r="HY64" s="31"/>
      <c r="HZ64" s="31"/>
      <c r="IA64" s="31"/>
      <c r="IB64" s="31"/>
      <c r="IC64" s="31"/>
      <c r="ID64" s="31"/>
      <c r="IE64" s="31"/>
      <c r="IF64" s="31"/>
      <c r="IG64" s="31"/>
      <c r="IH64" s="31"/>
      <c r="II64" s="31"/>
      <c r="IJ64" s="31"/>
      <c r="IK64" s="31"/>
      <c r="IL64" s="31"/>
      <c r="IM64" s="31"/>
      <c r="IN64" s="31"/>
      <c r="IO64" s="31"/>
      <c r="IP64" s="31"/>
      <c r="IQ64" s="31"/>
      <c r="IR64" s="31"/>
      <c r="IS64" s="31"/>
      <c r="IT64" s="31"/>
      <c r="IU64" s="31"/>
      <c r="IV64" s="31"/>
    </row>
    <row r="65" spans="2:256" ht="13.5">
      <c r="B65" s="12" t="s">
        <v>256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/>
      <c r="DG65" s="31"/>
      <c r="DH65" s="31"/>
      <c r="DI65" s="31"/>
      <c r="DJ65" s="31"/>
      <c r="DK65" s="31"/>
      <c r="DL65" s="31"/>
      <c r="DM65" s="31"/>
      <c r="DN65" s="31"/>
      <c r="DO65" s="31"/>
      <c r="DP65" s="31"/>
      <c r="DQ65" s="31"/>
      <c r="DR65" s="31"/>
      <c r="DS65" s="31"/>
      <c r="DT65" s="31"/>
      <c r="DU65" s="31"/>
      <c r="DV65" s="31"/>
      <c r="DW65" s="31"/>
      <c r="DX65" s="31"/>
      <c r="DY65" s="31"/>
      <c r="DZ65" s="31"/>
      <c r="EA65" s="31"/>
      <c r="EB65" s="31"/>
      <c r="EC65" s="31"/>
      <c r="ED65" s="31"/>
      <c r="EE65" s="31"/>
      <c r="EF65" s="31"/>
      <c r="EG65" s="31"/>
      <c r="EH65" s="31"/>
      <c r="EI65" s="31"/>
      <c r="EJ65" s="31"/>
      <c r="EK65" s="31"/>
      <c r="EL65" s="31"/>
      <c r="EM65" s="31"/>
      <c r="EN65" s="31"/>
      <c r="EO65" s="31"/>
      <c r="EP65" s="31"/>
      <c r="EQ65" s="31"/>
      <c r="ER65" s="31"/>
      <c r="ES65" s="31"/>
      <c r="ET65" s="31"/>
      <c r="EU65" s="31"/>
      <c r="EV65" s="31"/>
      <c r="EW65" s="31"/>
      <c r="EX65" s="31"/>
      <c r="EY65" s="31"/>
      <c r="EZ65" s="31"/>
      <c r="FA65" s="31"/>
      <c r="FB65" s="31"/>
      <c r="FC65" s="31"/>
      <c r="FD65" s="31"/>
      <c r="FE65" s="31"/>
      <c r="FF65" s="31"/>
      <c r="FG65" s="31"/>
      <c r="FH65" s="31"/>
      <c r="FI65" s="31"/>
      <c r="FJ65" s="31"/>
      <c r="FK65" s="31"/>
      <c r="FL65" s="31"/>
      <c r="FM65" s="31"/>
      <c r="FN65" s="31"/>
      <c r="FO65" s="31"/>
      <c r="FP65" s="31"/>
      <c r="FQ65" s="31"/>
      <c r="FR65" s="31"/>
      <c r="FS65" s="31"/>
      <c r="FT65" s="31"/>
      <c r="FU65" s="31"/>
      <c r="FV65" s="31"/>
      <c r="FW65" s="31"/>
      <c r="FX65" s="31"/>
      <c r="FY65" s="31"/>
      <c r="FZ65" s="31"/>
      <c r="GA65" s="31"/>
      <c r="GB65" s="31"/>
      <c r="GC65" s="31"/>
      <c r="GD65" s="31"/>
      <c r="GE65" s="31"/>
      <c r="GF65" s="31"/>
      <c r="GG65" s="31"/>
      <c r="GH65" s="31"/>
      <c r="GI65" s="31"/>
      <c r="GJ65" s="31"/>
      <c r="GK65" s="31"/>
      <c r="GL65" s="31"/>
      <c r="GM65" s="31"/>
      <c r="GN65" s="31"/>
      <c r="GO65" s="31"/>
      <c r="GP65" s="31"/>
      <c r="GQ65" s="31"/>
      <c r="GR65" s="31"/>
      <c r="GS65" s="31"/>
      <c r="GT65" s="31"/>
      <c r="GU65" s="31"/>
      <c r="GV65" s="31"/>
      <c r="GW65" s="31"/>
      <c r="GX65" s="31"/>
      <c r="GY65" s="31"/>
      <c r="GZ65" s="31"/>
      <c r="HA65" s="31"/>
      <c r="HB65" s="31"/>
      <c r="HC65" s="31"/>
      <c r="HD65" s="31"/>
      <c r="HE65" s="31"/>
      <c r="HF65" s="31"/>
      <c r="HG65" s="31"/>
      <c r="HH65" s="31"/>
      <c r="HI65" s="31"/>
      <c r="HJ65" s="31"/>
      <c r="HK65" s="31"/>
      <c r="HL65" s="31"/>
      <c r="HM65" s="31"/>
      <c r="HN65" s="31"/>
      <c r="HO65" s="31"/>
      <c r="HP65" s="31"/>
      <c r="HQ65" s="31"/>
      <c r="HR65" s="31"/>
      <c r="HS65" s="31"/>
      <c r="HT65" s="31"/>
      <c r="HU65" s="31"/>
      <c r="HV65" s="31"/>
      <c r="HW65" s="31"/>
      <c r="HX65" s="31"/>
      <c r="HY65" s="31"/>
      <c r="HZ65" s="31"/>
      <c r="IA65" s="31"/>
      <c r="IB65" s="31"/>
      <c r="IC65" s="31"/>
      <c r="ID65" s="31"/>
      <c r="IE65" s="31"/>
      <c r="IF65" s="31"/>
      <c r="IG65" s="31"/>
      <c r="IH65" s="31"/>
      <c r="II65" s="31"/>
      <c r="IJ65" s="31"/>
      <c r="IK65" s="31"/>
      <c r="IL65" s="31"/>
      <c r="IM65" s="31"/>
      <c r="IN65" s="31"/>
      <c r="IO65" s="31"/>
      <c r="IP65" s="31"/>
      <c r="IQ65" s="31"/>
      <c r="IR65" s="31"/>
      <c r="IS65" s="31"/>
      <c r="IT65" s="31"/>
      <c r="IU65" s="31"/>
      <c r="IV65" s="31"/>
    </row>
    <row r="66" spans="1:256" ht="11.25" thickBot="1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31"/>
      <c r="DS66" s="31"/>
      <c r="DT66" s="31"/>
      <c r="DU66" s="31"/>
      <c r="DV66" s="31"/>
      <c r="DW66" s="31"/>
      <c r="DX66" s="31"/>
      <c r="DY66" s="31"/>
      <c r="DZ66" s="31"/>
      <c r="EA66" s="31"/>
      <c r="EB66" s="31"/>
      <c r="EC66" s="31"/>
      <c r="ED66" s="31"/>
      <c r="EE66" s="31"/>
      <c r="EF66" s="31"/>
      <c r="EG66" s="31"/>
      <c r="EH66" s="31"/>
      <c r="EI66" s="31"/>
      <c r="EJ66" s="31"/>
      <c r="EK66" s="31"/>
      <c r="EL66" s="31"/>
      <c r="EM66" s="31"/>
      <c r="EN66" s="31"/>
      <c r="EO66" s="31"/>
      <c r="EP66" s="31"/>
      <c r="EQ66" s="31"/>
      <c r="ER66" s="31"/>
      <c r="ES66" s="31"/>
      <c r="ET66" s="31"/>
      <c r="EU66" s="31"/>
      <c r="EV66" s="31"/>
      <c r="EW66" s="31"/>
      <c r="EX66" s="31"/>
      <c r="EY66" s="31"/>
      <c r="EZ66" s="31"/>
      <c r="FA66" s="31"/>
      <c r="FB66" s="31"/>
      <c r="FC66" s="31"/>
      <c r="FD66" s="31"/>
      <c r="FE66" s="31"/>
      <c r="FF66" s="31"/>
      <c r="FG66" s="31"/>
      <c r="FH66" s="31"/>
      <c r="FI66" s="31"/>
      <c r="FJ66" s="31"/>
      <c r="FK66" s="31"/>
      <c r="FL66" s="31"/>
      <c r="FM66" s="31"/>
      <c r="FN66" s="31"/>
      <c r="FO66" s="31"/>
      <c r="FP66" s="31"/>
      <c r="FQ66" s="31"/>
      <c r="FR66" s="31"/>
      <c r="FS66" s="31"/>
      <c r="FT66" s="31"/>
      <c r="FU66" s="31"/>
      <c r="FV66" s="31"/>
      <c r="FW66" s="31"/>
      <c r="FX66" s="31"/>
      <c r="FY66" s="31"/>
      <c r="FZ66" s="31"/>
      <c r="GA66" s="31"/>
      <c r="GB66" s="31"/>
      <c r="GC66" s="31"/>
      <c r="GD66" s="31"/>
      <c r="GE66" s="31"/>
      <c r="GF66" s="31"/>
      <c r="GG66" s="31"/>
      <c r="GH66" s="31"/>
      <c r="GI66" s="31"/>
      <c r="GJ66" s="31"/>
      <c r="GK66" s="31"/>
      <c r="GL66" s="31"/>
      <c r="GM66" s="31"/>
      <c r="GN66" s="31"/>
      <c r="GO66" s="31"/>
      <c r="GP66" s="31"/>
      <c r="GQ66" s="31"/>
      <c r="GR66" s="31"/>
      <c r="GS66" s="31"/>
      <c r="GT66" s="31"/>
      <c r="GU66" s="31"/>
      <c r="GV66" s="31"/>
      <c r="GW66" s="31"/>
      <c r="GX66" s="31"/>
      <c r="GY66" s="31"/>
      <c r="GZ66" s="31"/>
      <c r="HA66" s="31"/>
      <c r="HB66" s="31"/>
      <c r="HC66" s="31"/>
      <c r="HD66" s="31"/>
      <c r="HE66" s="31"/>
      <c r="HF66" s="31"/>
      <c r="HG66" s="31"/>
      <c r="HH66" s="31"/>
      <c r="HI66" s="31"/>
      <c r="HJ66" s="31"/>
      <c r="HK66" s="31"/>
      <c r="HL66" s="31"/>
      <c r="HM66" s="31"/>
      <c r="HN66" s="31"/>
      <c r="HO66" s="31"/>
      <c r="HP66" s="31"/>
      <c r="HQ66" s="31"/>
      <c r="HR66" s="31"/>
      <c r="HS66" s="31"/>
      <c r="HT66" s="31"/>
      <c r="HU66" s="31"/>
      <c r="HV66" s="31"/>
      <c r="HW66" s="31"/>
      <c r="HX66" s="31"/>
      <c r="HY66" s="31"/>
      <c r="HZ66" s="31"/>
      <c r="IA66" s="31"/>
      <c r="IB66" s="31"/>
      <c r="IC66" s="31"/>
      <c r="ID66" s="31"/>
      <c r="IE66" s="31"/>
      <c r="IF66" s="31"/>
      <c r="IG66" s="31"/>
      <c r="IH66" s="31"/>
      <c r="II66" s="31"/>
      <c r="IJ66" s="31"/>
      <c r="IK66" s="31"/>
      <c r="IL66" s="31"/>
      <c r="IM66" s="31"/>
      <c r="IN66" s="31"/>
      <c r="IO66" s="31"/>
      <c r="IP66" s="31"/>
      <c r="IQ66" s="31"/>
      <c r="IR66" s="31"/>
      <c r="IS66" s="31"/>
      <c r="IT66" s="31"/>
      <c r="IU66" s="31"/>
      <c r="IV66" s="31"/>
    </row>
    <row r="67" spans="1:256" ht="10.5">
      <c r="A67" s="127" t="s">
        <v>1</v>
      </c>
      <c r="B67" s="127" t="s">
        <v>1</v>
      </c>
      <c r="C67" s="179" t="s">
        <v>53</v>
      </c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80"/>
      <c r="T67" s="180"/>
      <c r="U67" s="31"/>
      <c r="V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1"/>
      <c r="DJ67" s="31"/>
      <c r="DK67" s="31"/>
      <c r="DL67" s="31"/>
      <c r="DM67" s="31"/>
      <c r="DN67" s="31"/>
      <c r="DO67" s="31"/>
      <c r="DP67" s="31"/>
      <c r="DQ67" s="31"/>
      <c r="DR67" s="31"/>
      <c r="DS67" s="31"/>
      <c r="DT67" s="31"/>
      <c r="DU67" s="31"/>
      <c r="DV67" s="31"/>
      <c r="DW67" s="31"/>
      <c r="DX67" s="31"/>
      <c r="DY67" s="31"/>
      <c r="DZ67" s="31"/>
      <c r="EA67" s="31"/>
      <c r="EB67" s="31"/>
      <c r="EC67" s="31"/>
      <c r="ED67" s="31"/>
      <c r="EE67" s="31"/>
      <c r="EF67" s="31"/>
      <c r="EG67" s="31"/>
      <c r="EH67" s="31"/>
      <c r="EI67" s="31"/>
      <c r="EJ67" s="31"/>
      <c r="EK67" s="31"/>
      <c r="EL67" s="31"/>
      <c r="EM67" s="31"/>
      <c r="EN67" s="31"/>
      <c r="EO67" s="31"/>
      <c r="EP67" s="31"/>
      <c r="EQ67" s="31"/>
      <c r="ER67" s="31"/>
      <c r="ES67" s="31"/>
      <c r="ET67" s="31"/>
      <c r="EU67" s="31"/>
      <c r="EV67" s="31"/>
      <c r="EW67" s="31"/>
      <c r="EX67" s="31"/>
      <c r="EY67" s="31"/>
      <c r="EZ67" s="31"/>
      <c r="FA67" s="31"/>
      <c r="FB67" s="31"/>
      <c r="FC67" s="31"/>
      <c r="FD67" s="31"/>
      <c r="FE67" s="31"/>
      <c r="FF67" s="31"/>
      <c r="FG67" s="31"/>
      <c r="FH67" s="31"/>
      <c r="FI67" s="31"/>
      <c r="FJ67" s="31"/>
      <c r="FK67" s="31"/>
      <c r="FL67" s="31"/>
      <c r="FM67" s="31"/>
      <c r="FN67" s="31"/>
      <c r="FO67" s="31"/>
      <c r="FP67" s="31"/>
      <c r="FQ67" s="31"/>
      <c r="FR67" s="31"/>
      <c r="FS67" s="31"/>
      <c r="FT67" s="31"/>
      <c r="FU67" s="31"/>
      <c r="FV67" s="31"/>
      <c r="FW67" s="31"/>
      <c r="FX67" s="31"/>
      <c r="FY67" s="31"/>
      <c r="FZ67" s="31"/>
      <c r="GA67" s="31"/>
      <c r="GB67" s="31"/>
      <c r="GC67" s="31"/>
      <c r="GD67" s="31"/>
      <c r="GE67" s="31"/>
      <c r="GF67" s="31"/>
      <c r="GG67" s="31"/>
      <c r="GH67" s="31"/>
      <c r="GI67" s="31"/>
      <c r="GJ67" s="31"/>
      <c r="GK67" s="31"/>
      <c r="GL67" s="31"/>
      <c r="GM67" s="31"/>
      <c r="GN67" s="31"/>
      <c r="GO67" s="31"/>
      <c r="GP67" s="31"/>
      <c r="GQ67" s="31"/>
      <c r="GR67" s="31"/>
      <c r="GS67" s="31"/>
      <c r="GT67" s="31"/>
      <c r="GU67" s="31"/>
      <c r="GV67" s="31"/>
      <c r="GW67" s="31"/>
      <c r="GX67" s="31"/>
      <c r="GY67" s="31"/>
      <c r="GZ67" s="31"/>
      <c r="HA67" s="31"/>
      <c r="HB67" s="31"/>
      <c r="HC67" s="31"/>
      <c r="HD67" s="31"/>
      <c r="HE67" s="31"/>
      <c r="HF67" s="31"/>
      <c r="HG67" s="31"/>
      <c r="HH67" s="31"/>
      <c r="HI67" s="31"/>
      <c r="HJ67" s="31"/>
      <c r="HK67" s="31"/>
      <c r="HL67" s="31"/>
      <c r="HM67" s="31"/>
      <c r="HN67" s="31"/>
      <c r="HO67" s="31"/>
      <c r="HP67" s="31"/>
      <c r="HQ67" s="31"/>
      <c r="HR67" s="31"/>
      <c r="HS67" s="31"/>
      <c r="HT67" s="31"/>
      <c r="HU67" s="31"/>
      <c r="HV67" s="31"/>
      <c r="HW67" s="31"/>
      <c r="HX67" s="31"/>
      <c r="HY67" s="31"/>
      <c r="HZ67" s="31"/>
      <c r="IA67" s="31"/>
      <c r="IB67" s="31"/>
      <c r="IC67" s="31"/>
      <c r="ID67" s="31"/>
      <c r="IE67" s="31"/>
      <c r="IF67" s="31"/>
      <c r="IG67" s="31"/>
      <c r="IH67" s="31"/>
      <c r="II67" s="31"/>
      <c r="IJ67" s="31"/>
      <c r="IK67" s="31"/>
      <c r="IL67" s="31"/>
      <c r="IM67" s="31"/>
      <c r="IN67" s="31"/>
      <c r="IO67" s="31"/>
      <c r="IP67" s="31"/>
      <c r="IQ67" s="31"/>
      <c r="IR67" s="31"/>
      <c r="IS67" s="31"/>
      <c r="IT67" s="31"/>
      <c r="IU67" s="31"/>
      <c r="IV67" s="31"/>
    </row>
    <row r="68" spans="1:256" ht="10.5">
      <c r="A68" s="135" t="s">
        <v>37</v>
      </c>
      <c r="B68" s="135" t="s">
        <v>38</v>
      </c>
      <c r="C68" s="146" t="s">
        <v>240</v>
      </c>
      <c r="D68" s="146" t="s">
        <v>241</v>
      </c>
      <c r="E68" s="146" t="s">
        <v>54</v>
      </c>
      <c r="F68" s="146" t="s">
        <v>55</v>
      </c>
      <c r="G68" s="146" t="s">
        <v>56</v>
      </c>
      <c r="H68" s="146" t="s">
        <v>57</v>
      </c>
      <c r="I68" s="146" t="s">
        <v>58</v>
      </c>
      <c r="J68" s="146" t="s">
        <v>59</v>
      </c>
      <c r="K68" s="146" t="s">
        <v>60</v>
      </c>
      <c r="L68" s="146" t="s">
        <v>61</v>
      </c>
      <c r="M68" s="146" t="s">
        <v>62</v>
      </c>
      <c r="N68" s="146" t="s">
        <v>63</v>
      </c>
      <c r="O68" s="146" t="s">
        <v>64</v>
      </c>
      <c r="P68" s="146" t="s">
        <v>65</v>
      </c>
      <c r="Q68" s="146" t="s">
        <v>66</v>
      </c>
      <c r="R68" s="147" t="s">
        <v>67</v>
      </c>
      <c r="S68" s="147" t="s">
        <v>216</v>
      </c>
      <c r="T68" s="181" t="s">
        <v>4</v>
      </c>
      <c r="U68" s="31"/>
      <c r="V68" s="31"/>
      <c r="W68" s="64" t="s">
        <v>76</v>
      </c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  <c r="DT68" s="31"/>
      <c r="DU68" s="31"/>
      <c r="DV68" s="31"/>
      <c r="DW68" s="31"/>
      <c r="DX68" s="31"/>
      <c r="DY68" s="31"/>
      <c r="DZ68" s="31"/>
      <c r="EA68" s="31"/>
      <c r="EB68" s="31"/>
      <c r="EC68" s="31"/>
      <c r="ED68" s="31"/>
      <c r="EE68" s="31"/>
      <c r="EF68" s="31"/>
      <c r="EG68" s="31"/>
      <c r="EH68" s="31"/>
      <c r="EI68" s="31"/>
      <c r="EJ68" s="31"/>
      <c r="EK68" s="31"/>
      <c r="EL68" s="31"/>
      <c r="EM68" s="31"/>
      <c r="EN68" s="31"/>
      <c r="EO68" s="31"/>
      <c r="EP68" s="31"/>
      <c r="EQ68" s="31"/>
      <c r="ER68" s="31"/>
      <c r="ES68" s="31"/>
      <c r="ET68" s="31"/>
      <c r="EU68" s="31"/>
      <c r="EV68" s="31"/>
      <c r="EW68" s="31"/>
      <c r="EX68" s="31"/>
      <c r="EY68" s="31"/>
      <c r="EZ68" s="31"/>
      <c r="FA68" s="31"/>
      <c r="FB68" s="31"/>
      <c r="FC68" s="31"/>
      <c r="FD68" s="31"/>
      <c r="FE68" s="31"/>
      <c r="FF68" s="31"/>
      <c r="FG68" s="31"/>
      <c r="FH68" s="31"/>
      <c r="FI68" s="31"/>
      <c r="FJ68" s="31"/>
      <c r="FK68" s="31"/>
      <c r="FL68" s="31"/>
      <c r="FM68" s="31"/>
      <c r="FN68" s="31"/>
      <c r="FO68" s="31"/>
      <c r="FP68" s="31"/>
      <c r="FQ68" s="31"/>
      <c r="FR68" s="31"/>
      <c r="FS68" s="31"/>
      <c r="FT68" s="31"/>
      <c r="FU68" s="31"/>
      <c r="FV68" s="31"/>
      <c r="FW68" s="31"/>
      <c r="FX68" s="31"/>
      <c r="FY68" s="31"/>
      <c r="FZ68" s="31"/>
      <c r="GA68" s="31"/>
      <c r="GB68" s="31"/>
      <c r="GC68" s="31"/>
      <c r="GD68" s="31"/>
      <c r="GE68" s="31"/>
      <c r="GF68" s="31"/>
      <c r="GG68" s="31"/>
      <c r="GH68" s="31"/>
      <c r="GI68" s="31"/>
      <c r="GJ68" s="31"/>
      <c r="GK68" s="31"/>
      <c r="GL68" s="31"/>
      <c r="GM68" s="31"/>
      <c r="GN68" s="31"/>
      <c r="GO68" s="31"/>
      <c r="GP68" s="31"/>
      <c r="GQ68" s="31"/>
      <c r="GR68" s="31"/>
      <c r="GS68" s="31"/>
      <c r="GT68" s="31"/>
      <c r="GU68" s="31"/>
      <c r="GV68" s="31"/>
      <c r="GW68" s="31"/>
      <c r="GX68" s="31"/>
      <c r="GY68" s="31"/>
      <c r="GZ68" s="31"/>
      <c r="HA68" s="31"/>
      <c r="HB68" s="31"/>
      <c r="HC68" s="31"/>
      <c r="HD68" s="31"/>
      <c r="HE68" s="31"/>
      <c r="HF68" s="31"/>
      <c r="HG68" s="31"/>
      <c r="HH68" s="31"/>
      <c r="HI68" s="31"/>
      <c r="HJ68" s="31"/>
      <c r="HK68" s="31"/>
      <c r="HL68" s="31"/>
      <c r="HM68" s="31"/>
      <c r="HN68" s="31"/>
      <c r="HO68" s="31"/>
      <c r="HP68" s="31"/>
      <c r="HQ68" s="31"/>
      <c r="HR68" s="31"/>
      <c r="HS68" s="31"/>
      <c r="HT68" s="31"/>
      <c r="HU68" s="31"/>
      <c r="HV68" s="31"/>
      <c r="HW68" s="31"/>
      <c r="HX68" s="31"/>
      <c r="HY68" s="31"/>
      <c r="HZ68" s="31"/>
      <c r="IA68" s="31"/>
      <c r="IB68" s="31"/>
      <c r="IC68" s="31"/>
      <c r="ID68" s="31"/>
      <c r="IE68" s="31"/>
      <c r="IF68" s="31"/>
      <c r="IG68" s="31"/>
      <c r="IH68" s="31"/>
      <c r="II68" s="31"/>
      <c r="IJ68" s="31"/>
      <c r="IK68" s="31"/>
      <c r="IL68" s="31"/>
      <c r="IM68" s="31"/>
      <c r="IN68" s="31"/>
      <c r="IO68" s="31"/>
      <c r="IP68" s="31"/>
      <c r="IQ68" s="31"/>
      <c r="IR68" s="31"/>
      <c r="IS68" s="31"/>
      <c r="IT68" s="31"/>
      <c r="IU68" s="31"/>
      <c r="IV68" s="31"/>
    </row>
    <row r="69" spans="1:256" ht="10.5">
      <c r="A69" s="14">
        <v>67</v>
      </c>
      <c r="B69" s="21" t="str">
        <f>+B38</f>
        <v>Colmena Golden Cross</v>
      </c>
      <c r="C69" s="33">
        <f aca="true" t="shared" si="14" ref="C69:S69">C7+C38</f>
        <v>50874</v>
      </c>
      <c r="D69" s="33">
        <f t="shared" si="14"/>
        <v>15492</v>
      </c>
      <c r="E69" s="33">
        <f t="shared" si="14"/>
        <v>16587</v>
      </c>
      <c r="F69" s="33">
        <f t="shared" si="14"/>
        <v>23453</v>
      </c>
      <c r="G69" s="33">
        <f t="shared" si="14"/>
        <v>25080</v>
      </c>
      <c r="H69" s="33">
        <f t="shared" si="14"/>
        <v>22363</v>
      </c>
      <c r="I69" s="33">
        <f t="shared" si="14"/>
        <v>17255</v>
      </c>
      <c r="J69" s="33">
        <f t="shared" si="14"/>
        <v>15212</v>
      </c>
      <c r="K69" s="33">
        <f t="shared" si="14"/>
        <v>14218</v>
      </c>
      <c r="L69" s="33">
        <f t="shared" si="14"/>
        <v>12166</v>
      </c>
      <c r="M69" s="33">
        <f t="shared" si="14"/>
        <v>8172</v>
      </c>
      <c r="N69" s="33">
        <f t="shared" si="14"/>
        <v>5160</v>
      </c>
      <c r="O69" s="33">
        <f t="shared" si="14"/>
        <v>3130</v>
      </c>
      <c r="P69" s="33">
        <f t="shared" si="14"/>
        <v>1660</v>
      </c>
      <c r="Q69" s="33">
        <f t="shared" si="14"/>
        <v>1036</v>
      </c>
      <c r="R69" s="33">
        <f t="shared" si="14"/>
        <v>663</v>
      </c>
      <c r="S69" s="33">
        <f t="shared" si="14"/>
        <v>0</v>
      </c>
      <c r="T69" s="33">
        <f aca="true" t="shared" si="15" ref="T69:T75">SUM(C69:S69)</f>
        <v>232521</v>
      </c>
      <c r="U69" s="31"/>
      <c r="V69" s="33"/>
      <c r="W69" s="31">
        <f aca="true" t="shared" si="16" ref="W69:W75">+T69-C69</f>
        <v>181647</v>
      </c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  <c r="DL69" s="31"/>
      <c r="DM69" s="31"/>
      <c r="DN69" s="31"/>
      <c r="DO69" s="31"/>
      <c r="DP69" s="31"/>
      <c r="DQ69" s="31"/>
      <c r="DR69" s="31"/>
      <c r="DS69" s="31"/>
      <c r="DT69" s="31"/>
      <c r="DU69" s="31"/>
      <c r="DV69" s="31"/>
      <c r="DW69" s="31"/>
      <c r="DX69" s="31"/>
      <c r="DY69" s="31"/>
      <c r="DZ69" s="31"/>
      <c r="EA69" s="31"/>
      <c r="EB69" s="31"/>
      <c r="EC69" s="31"/>
      <c r="ED69" s="31"/>
      <c r="EE69" s="31"/>
      <c r="EF69" s="31"/>
      <c r="EG69" s="31"/>
      <c r="EH69" s="31"/>
      <c r="EI69" s="31"/>
      <c r="EJ69" s="31"/>
      <c r="EK69" s="31"/>
      <c r="EL69" s="31"/>
      <c r="EM69" s="31"/>
      <c r="EN69" s="31"/>
      <c r="EO69" s="31"/>
      <c r="EP69" s="31"/>
      <c r="EQ69" s="31"/>
      <c r="ER69" s="31"/>
      <c r="ES69" s="31"/>
      <c r="ET69" s="31"/>
      <c r="EU69" s="31"/>
      <c r="EV69" s="31"/>
      <c r="EW69" s="31"/>
      <c r="EX69" s="31"/>
      <c r="EY69" s="31"/>
      <c r="EZ69" s="31"/>
      <c r="FA69" s="31"/>
      <c r="FB69" s="31"/>
      <c r="FC69" s="31"/>
      <c r="FD69" s="31"/>
      <c r="FE69" s="31"/>
      <c r="FF69" s="31"/>
      <c r="FG69" s="31"/>
      <c r="FH69" s="31"/>
      <c r="FI69" s="31"/>
      <c r="FJ69" s="31"/>
      <c r="FK69" s="31"/>
      <c r="FL69" s="31"/>
      <c r="FM69" s="31"/>
      <c r="FN69" s="31"/>
      <c r="FO69" s="31"/>
      <c r="FP69" s="31"/>
      <c r="FQ69" s="31"/>
      <c r="FR69" s="31"/>
      <c r="FS69" s="31"/>
      <c r="FT69" s="31"/>
      <c r="FU69" s="31"/>
      <c r="FV69" s="31"/>
      <c r="FW69" s="31"/>
      <c r="FX69" s="31"/>
      <c r="FY69" s="31"/>
      <c r="FZ69" s="31"/>
      <c r="GA69" s="31"/>
      <c r="GB69" s="31"/>
      <c r="GC69" s="31"/>
      <c r="GD69" s="31"/>
      <c r="GE69" s="31"/>
      <c r="GF69" s="31"/>
      <c r="GG69" s="31"/>
      <c r="GH69" s="31"/>
      <c r="GI69" s="31"/>
      <c r="GJ69" s="31"/>
      <c r="GK69" s="31"/>
      <c r="GL69" s="31"/>
      <c r="GM69" s="31"/>
      <c r="GN69" s="31"/>
      <c r="GO69" s="31"/>
      <c r="GP69" s="31"/>
      <c r="GQ69" s="31"/>
      <c r="GR69" s="31"/>
      <c r="GS69" s="31"/>
      <c r="GT69" s="31"/>
      <c r="GU69" s="31"/>
      <c r="GV69" s="31"/>
      <c r="GW69" s="31"/>
      <c r="GX69" s="31"/>
      <c r="GY69" s="31"/>
      <c r="GZ69" s="31"/>
      <c r="HA69" s="31"/>
      <c r="HB69" s="31"/>
      <c r="HC69" s="31"/>
      <c r="HD69" s="31"/>
      <c r="HE69" s="31"/>
      <c r="HF69" s="31"/>
      <c r="HG69" s="31"/>
      <c r="HH69" s="31"/>
      <c r="HI69" s="31"/>
      <c r="HJ69" s="31"/>
      <c r="HK69" s="31"/>
      <c r="HL69" s="31"/>
      <c r="HM69" s="31"/>
      <c r="HN69" s="31"/>
      <c r="HO69" s="31"/>
      <c r="HP69" s="31"/>
      <c r="HQ69" s="31"/>
      <c r="HR69" s="31"/>
      <c r="HS69" s="31"/>
      <c r="HT69" s="31"/>
      <c r="HU69" s="31"/>
      <c r="HV69" s="31"/>
      <c r="HW69" s="31"/>
      <c r="HX69" s="31"/>
      <c r="HY69" s="31"/>
      <c r="HZ69" s="31"/>
      <c r="IA69" s="31"/>
      <c r="IB69" s="31"/>
      <c r="IC69" s="31"/>
      <c r="ID69" s="31"/>
      <c r="IE69" s="31"/>
      <c r="IF69" s="31"/>
      <c r="IG69" s="31"/>
      <c r="IH69" s="31"/>
      <c r="II69" s="31"/>
      <c r="IJ69" s="31"/>
      <c r="IK69" s="31"/>
      <c r="IL69" s="31"/>
      <c r="IM69" s="31"/>
      <c r="IN69" s="31"/>
      <c r="IO69" s="31"/>
      <c r="IP69" s="31"/>
      <c r="IQ69" s="31"/>
      <c r="IR69" s="31"/>
      <c r="IS69" s="31"/>
      <c r="IT69" s="31"/>
      <c r="IU69" s="31"/>
      <c r="IV69" s="31"/>
    </row>
    <row r="70" spans="1:256" ht="10.5">
      <c r="A70" s="14">
        <v>78</v>
      </c>
      <c r="B70" s="21" t="str">
        <f aca="true" t="shared" si="17" ref="B70:B75">+B39</f>
        <v>Isapre Cruz Blanca S.A.</v>
      </c>
      <c r="C70" s="33">
        <f aca="true" t="shared" si="18" ref="C70:S70">C8+C39</f>
        <v>60488</v>
      </c>
      <c r="D70" s="33">
        <f t="shared" si="18"/>
        <v>20911</v>
      </c>
      <c r="E70" s="33">
        <f t="shared" si="18"/>
        <v>21438</v>
      </c>
      <c r="F70" s="33">
        <f t="shared" si="18"/>
        <v>26405</v>
      </c>
      <c r="G70" s="33">
        <f t="shared" si="18"/>
        <v>24583</v>
      </c>
      <c r="H70" s="33">
        <f t="shared" si="18"/>
        <v>24004</v>
      </c>
      <c r="I70" s="33">
        <f t="shared" si="18"/>
        <v>21666</v>
      </c>
      <c r="J70" s="33">
        <f t="shared" si="18"/>
        <v>21197</v>
      </c>
      <c r="K70" s="33">
        <f t="shared" si="18"/>
        <v>18555</v>
      </c>
      <c r="L70" s="33">
        <f t="shared" si="18"/>
        <v>14696</v>
      </c>
      <c r="M70" s="33">
        <f t="shared" si="18"/>
        <v>9038</v>
      </c>
      <c r="N70" s="33">
        <f t="shared" si="18"/>
        <v>5475</v>
      </c>
      <c r="O70" s="33">
        <f t="shared" si="18"/>
        <v>2810</v>
      </c>
      <c r="P70" s="33">
        <f t="shared" si="18"/>
        <v>1746</v>
      </c>
      <c r="Q70" s="33">
        <f t="shared" si="18"/>
        <v>943</v>
      </c>
      <c r="R70" s="33">
        <f t="shared" si="18"/>
        <v>577</v>
      </c>
      <c r="S70" s="33">
        <f t="shared" si="18"/>
        <v>0</v>
      </c>
      <c r="T70" s="33">
        <f t="shared" si="15"/>
        <v>274532</v>
      </c>
      <c r="U70" s="31"/>
      <c r="V70" s="33"/>
      <c r="W70" s="31">
        <f t="shared" si="16"/>
        <v>214044</v>
      </c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1"/>
      <c r="DT70" s="31"/>
      <c r="DU70" s="31"/>
      <c r="DV70" s="31"/>
      <c r="DW70" s="31"/>
      <c r="DX70" s="31"/>
      <c r="DY70" s="31"/>
      <c r="DZ70" s="31"/>
      <c r="EA70" s="31"/>
      <c r="EB70" s="31"/>
      <c r="EC70" s="31"/>
      <c r="ED70" s="31"/>
      <c r="EE70" s="31"/>
      <c r="EF70" s="31"/>
      <c r="EG70" s="31"/>
      <c r="EH70" s="31"/>
      <c r="EI70" s="31"/>
      <c r="EJ70" s="31"/>
      <c r="EK70" s="31"/>
      <c r="EL70" s="31"/>
      <c r="EM70" s="31"/>
      <c r="EN70" s="31"/>
      <c r="EO70" s="31"/>
      <c r="EP70" s="31"/>
      <c r="EQ70" s="31"/>
      <c r="ER70" s="31"/>
      <c r="ES70" s="31"/>
      <c r="ET70" s="31"/>
      <c r="EU70" s="31"/>
      <c r="EV70" s="31"/>
      <c r="EW70" s="31"/>
      <c r="EX70" s="31"/>
      <c r="EY70" s="31"/>
      <c r="EZ70" s="31"/>
      <c r="FA70" s="31"/>
      <c r="FB70" s="31"/>
      <c r="FC70" s="31"/>
      <c r="FD70" s="31"/>
      <c r="FE70" s="31"/>
      <c r="FF70" s="31"/>
      <c r="FG70" s="31"/>
      <c r="FH70" s="31"/>
      <c r="FI70" s="31"/>
      <c r="FJ70" s="31"/>
      <c r="FK70" s="31"/>
      <c r="FL70" s="31"/>
      <c r="FM70" s="31"/>
      <c r="FN70" s="31"/>
      <c r="FO70" s="31"/>
      <c r="FP70" s="31"/>
      <c r="FQ70" s="31"/>
      <c r="FR70" s="31"/>
      <c r="FS70" s="31"/>
      <c r="FT70" s="31"/>
      <c r="FU70" s="31"/>
      <c r="FV70" s="31"/>
      <c r="FW70" s="31"/>
      <c r="FX70" s="31"/>
      <c r="FY70" s="31"/>
      <c r="FZ70" s="31"/>
      <c r="GA70" s="31"/>
      <c r="GB70" s="31"/>
      <c r="GC70" s="31"/>
      <c r="GD70" s="31"/>
      <c r="GE70" s="31"/>
      <c r="GF70" s="31"/>
      <c r="GG70" s="31"/>
      <c r="GH70" s="31"/>
      <c r="GI70" s="31"/>
      <c r="GJ70" s="31"/>
      <c r="GK70" s="31"/>
      <c r="GL70" s="31"/>
      <c r="GM70" s="31"/>
      <c r="GN70" s="31"/>
      <c r="GO70" s="31"/>
      <c r="GP70" s="31"/>
      <c r="GQ70" s="31"/>
      <c r="GR70" s="31"/>
      <c r="GS70" s="31"/>
      <c r="GT70" s="31"/>
      <c r="GU70" s="31"/>
      <c r="GV70" s="31"/>
      <c r="GW70" s="31"/>
      <c r="GX70" s="31"/>
      <c r="GY70" s="31"/>
      <c r="GZ70" s="31"/>
      <c r="HA70" s="31"/>
      <c r="HB70" s="31"/>
      <c r="HC70" s="31"/>
      <c r="HD70" s="31"/>
      <c r="HE70" s="31"/>
      <c r="HF70" s="31"/>
      <c r="HG70" s="31"/>
      <c r="HH70" s="31"/>
      <c r="HI70" s="31"/>
      <c r="HJ70" s="31"/>
      <c r="HK70" s="31"/>
      <c r="HL70" s="31"/>
      <c r="HM70" s="31"/>
      <c r="HN70" s="31"/>
      <c r="HO70" s="31"/>
      <c r="HP70" s="31"/>
      <c r="HQ70" s="31"/>
      <c r="HR70" s="31"/>
      <c r="HS70" s="31"/>
      <c r="HT70" s="31"/>
      <c r="HU70" s="31"/>
      <c r="HV70" s="31"/>
      <c r="HW70" s="31"/>
      <c r="HX70" s="31"/>
      <c r="HY70" s="31"/>
      <c r="HZ70" s="31"/>
      <c r="IA70" s="31"/>
      <c r="IB70" s="31"/>
      <c r="IC70" s="31"/>
      <c r="ID70" s="31"/>
      <c r="IE70" s="31"/>
      <c r="IF70" s="31"/>
      <c r="IG70" s="31"/>
      <c r="IH70" s="31"/>
      <c r="II70" s="31"/>
      <c r="IJ70" s="31"/>
      <c r="IK70" s="31"/>
      <c r="IL70" s="31"/>
      <c r="IM70" s="31"/>
      <c r="IN70" s="31"/>
      <c r="IO70" s="31"/>
      <c r="IP70" s="31"/>
      <c r="IQ70" s="31"/>
      <c r="IR70" s="31"/>
      <c r="IS70" s="31"/>
      <c r="IT70" s="31"/>
      <c r="IU70" s="31"/>
      <c r="IV70" s="31"/>
    </row>
    <row r="71" spans="1:256" ht="10.5">
      <c r="A71" s="14">
        <v>80</v>
      </c>
      <c r="B71" s="21" t="str">
        <f t="shared" si="17"/>
        <v>Vida Tres</v>
      </c>
      <c r="C71" s="33">
        <f aca="true" t="shared" si="19" ref="C71:S71">C9+C40</f>
        <v>14419</v>
      </c>
      <c r="D71" s="33">
        <f t="shared" si="19"/>
        <v>5078</v>
      </c>
      <c r="E71" s="33">
        <f t="shared" si="19"/>
        <v>4750</v>
      </c>
      <c r="F71" s="33">
        <f t="shared" si="19"/>
        <v>4348</v>
      </c>
      <c r="G71" s="33">
        <f t="shared" si="19"/>
        <v>4662</v>
      </c>
      <c r="H71" s="33">
        <f t="shared" si="19"/>
        <v>5810</v>
      </c>
      <c r="I71" s="33">
        <f t="shared" si="19"/>
        <v>5575</v>
      </c>
      <c r="J71" s="33">
        <f t="shared" si="19"/>
        <v>4949</v>
      </c>
      <c r="K71" s="33">
        <f t="shared" si="19"/>
        <v>4268</v>
      </c>
      <c r="L71" s="33">
        <f t="shared" si="19"/>
        <v>3621</v>
      </c>
      <c r="M71" s="33">
        <f t="shared" si="19"/>
        <v>2930</v>
      </c>
      <c r="N71" s="33">
        <f t="shared" si="19"/>
        <v>2101</v>
      </c>
      <c r="O71" s="33">
        <f t="shared" si="19"/>
        <v>1187</v>
      </c>
      <c r="P71" s="33">
        <f t="shared" si="19"/>
        <v>891</v>
      </c>
      <c r="Q71" s="33">
        <f t="shared" si="19"/>
        <v>556</v>
      </c>
      <c r="R71" s="33">
        <f t="shared" si="19"/>
        <v>298</v>
      </c>
      <c r="S71" s="33">
        <f t="shared" si="19"/>
        <v>0</v>
      </c>
      <c r="T71" s="33">
        <f t="shared" si="15"/>
        <v>65443</v>
      </c>
      <c r="U71" s="31"/>
      <c r="V71" s="33"/>
      <c r="W71" s="31">
        <f t="shared" si="16"/>
        <v>51024</v>
      </c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  <c r="DG71" s="31"/>
      <c r="DH71" s="31"/>
      <c r="DI71" s="31"/>
      <c r="DJ71" s="31"/>
      <c r="DK71" s="31"/>
      <c r="DL71" s="31"/>
      <c r="DM71" s="31"/>
      <c r="DN71" s="31"/>
      <c r="DO71" s="31"/>
      <c r="DP71" s="31"/>
      <c r="DQ71" s="31"/>
      <c r="DR71" s="31"/>
      <c r="DS71" s="31"/>
      <c r="DT71" s="31"/>
      <c r="DU71" s="31"/>
      <c r="DV71" s="31"/>
      <c r="DW71" s="31"/>
      <c r="DX71" s="31"/>
      <c r="DY71" s="31"/>
      <c r="DZ71" s="31"/>
      <c r="EA71" s="31"/>
      <c r="EB71" s="31"/>
      <c r="EC71" s="31"/>
      <c r="ED71" s="31"/>
      <c r="EE71" s="31"/>
      <c r="EF71" s="31"/>
      <c r="EG71" s="31"/>
      <c r="EH71" s="31"/>
      <c r="EI71" s="31"/>
      <c r="EJ71" s="31"/>
      <c r="EK71" s="31"/>
      <c r="EL71" s="31"/>
      <c r="EM71" s="31"/>
      <c r="EN71" s="31"/>
      <c r="EO71" s="31"/>
      <c r="EP71" s="31"/>
      <c r="EQ71" s="31"/>
      <c r="ER71" s="31"/>
      <c r="ES71" s="31"/>
      <c r="ET71" s="31"/>
      <c r="EU71" s="31"/>
      <c r="EV71" s="31"/>
      <c r="EW71" s="31"/>
      <c r="EX71" s="31"/>
      <c r="EY71" s="31"/>
      <c r="EZ71" s="31"/>
      <c r="FA71" s="31"/>
      <c r="FB71" s="31"/>
      <c r="FC71" s="31"/>
      <c r="FD71" s="31"/>
      <c r="FE71" s="31"/>
      <c r="FF71" s="31"/>
      <c r="FG71" s="31"/>
      <c r="FH71" s="31"/>
      <c r="FI71" s="31"/>
      <c r="FJ71" s="31"/>
      <c r="FK71" s="31"/>
      <c r="FL71" s="31"/>
      <c r="FM71" s="31"/>
      <c r="FN71" s="31"/>
      <c r="FO71" s="31"/>
      <c r="FP71" s="31"/>
      <c r="FQ71" s="31"/>
      <c r="FR71" s="31"/>
      <c r="FS71" s="31"/>
      <c r="FT71" s="31"/>
      <c r="FU71" s="31"/>
      <c r="FV71" s="31"/>
      <c r="FW71" s="31"/>
      <c r="FX71" s="31"/>
      <c r="FY71" s="31"/>
      <c r="FZ71" s="31"/>
      <c r="GA71" s="31"/>
      <c r="GB71" s="31"/>
      <c r="GC71" s="31"/>
      <c r="GD71" s="31"/>
      <c r="GE71" s="31"/>
      <c r="GF71" s="31"/>
      <c r="GG71" s="31"/>
      <c r="GH71" s="31"/>
      <c r="GI71" s="31"/>
      <c r="GJ71" s="31"/>
      <c r="GK71" s="31"/>
      <c r="GL71" s="31"/>
      <c r="GM71" s="31"/>
      <c r="GN71" s="31"/>
      <c r="GO71" s="31"/>
      <c r="GP71" s="31"/>
      <c r="GQ71" s="31"/>
      <c r="GR71" s="31"/>
      <c r="GS71" s="31"/>
      <c r="GT71" s="31"/>
      <c r="GU71" s="31"/>
      <c r="GV71" s="31"/>
      <c r="GW71" s="31"/>
      <c r="GX71" s="31"/>
      <c r="GY71" s="31"/>
      <c r="GZ71" s="31"/>
      <c r="HA71" s="31"/>
      <c r="HB71" s="31"/>
      <c r="HC71" s="31"/>
      <c r="HD71" s="31"/>
      <c r="HE71" s="31"/>
      <c r="HF71" s="31"/>
      <c r="HG71" s="31"/>
      <c r="HH71" s="31"/>
      <c r="HI71" s="31"/>
      <c r="HJ71" s="31"/>
      <c r="HK71" s="31"/>
      <c r="HL71" s="31"/>
      <c r="HM71" s="31"/>
      <c r="HN71" s="31"/>
      <c r="HO71" s="31"/>
      <c r="HP71" s="31"/>
      <c r="HQ71" s="31"/>
      <c r="HR71" s="31"/>
      <c r="HS71" s="31"/>
      <c r="HT71" s="31"/>
      <c r="HU71" s="31"/>
      <c r="HV71" s="31"/>
      <c r="HW71" s="31"/>
      <c r="HX71" s="31"/>
      <c r="HY71" s="31"/>
      <c r="HZ71" s="31"/>
      <c r="IA71" s="31"/>
      <c r="IB71" s="31"/>
      <c r="IC71" s="31"/>
      <c r="ID71" s="31"/>
      <c r="IE71" s="31"/>
      <c r="IF71" s="31"/>
      <c r="IG71" s="31"/>
      <c r="IH71" s="31"/>
      <c r="II71" s="31"/>
      <c r="IJ71" s="31"/>
      <c r="IK71" s="31"/>
      <c r="IL71" s="31"/>
      <c r="IM71" s="31"/>
      <c r="IN71" s="31"/>
      <c r="IO71" s="31"/>
      <c r="IP71" s="31"/>
      <c r="IQ71" s="31"/>
      <c r="IR71" s="31"/>
      <c r="IS71" s="31"/>
      <c r="IT71" s="31"/>
      <c r="IU71" s="31"/>
      <c r="IV71" s="31"/>
    </row>
    <row r="72" spans="1:256" ht="10.5">
      <c r="A72" s="14">
        <v>81</v>
      </c>
      <c r="B72" s="21" t="str">
        <f t="shared" si="17"/>
        <v>Ferrosalud</v>
      </c>
      <c r="C72" s="33">
        <f aca="true" t="shared" si="20" ref="C72:S72">C10+C41</f>
        <v>1081</v>
      </c>
      <c r="D72" s="33">
        <f t="shared" si="20"/>
        <v>407</v>
      </c>
      <c r="E72" s="33">
        <f t="shared" si="20"/>
        <v>398</v>
      </c>
      <c r="F72" s="33">
        <f t="shared" si="20"/>
        <v>306</v>
      </c>
      <c r="G72" s="33">
        <f t="shared" si="20"/>
        <v>351</v>
      </c>
      <c r="H72" s="33">
        <f t="shared" si="20"/>
        <v>412</v>
      </c>
      <c r="I72" s="33">
        <f t="shared" si="20"/>
        <v>409</v>
      </c>
      <c r="J72" s="33">
        <f t="shared" si="20"/>
        <v>476</v>
      </c>
      <c r="K72" s="33">
        <f t="shared" si="20"/>
        <v>351</v>
      </c>
      <c r="L72" s="33">
        <f t="shared" si="20"/>
        <v>302</v>
      </c>
      <c r="M72" s="33">
        <f t="shared" si="20"/>
        <v>235</v>
      </c>
      <c r="N72" s="33">
        <f t="shared" si="20"/>
        <v>107</v>
      </c>
      <c r="O72" s="33">
        <f t="shared" si="20"/>
        <v>42</v>
      </c>
      <c r="P72" s="33">
        <f t="shared" si="20"/>
        <v>24</v>
      </c>
      <c r="Q72" s="33">
        <f t="shared" si="20"/>
        <v>11</v>
      </c>
      <c r="R72" s="33">
        <f t="shared" si="20"/>
        <v>4</v>
      </c>
      <c r="S72" s="33">
        <f t="shared" si="20"/>
        <v>0</v>
      </c>
      <c r="T72" s="33">
        <f>SUM(C72:S72)</f>
        <v>4916</v>
      </c>
      <c r="U72" s="31"/>
      <c r="V72" s="33"/>
      <c r="W72" s="31">
        <f>+T72-C72</f>
        <v>3835</v>
      </c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/>
      <c r="EM72" s="31"/>
      <c r="EN72" s="31"/>
      <c r="EO72" s="31"/>
      <c r="EP72" s="31"/>
      <c r="EQ72" s="31"/>
      <c r="ER72" s="31"/>
      <c r="ES72" s="31"/>
      <c r="ET72" s="31"/>
      <c r="EU72" s="31"/>
      <c r="EV72" s="31"/>
      <c r="EW72" s="31"/>
      <c r="EX72" s="31"/>
      <c r="EY72" s="31"/>
      <c r="EZ72" s="31"/>
      <c r="FA72" s="31"/>
      <c r="FB72" s="31"/>
      <c r="FC72" s="31"/>
      <c r="FD72" s="31"/>
      <c r="FE72" s="31"/>
      <c r="FF72" s="31"/>
      <c r="FG72" s="31"/>
      <c r="FH72" s="31"/>
      <c r="FI72" s="31"/>
      <c r="FJ72" s="31"/>
      <c r="FK72" s="31"/>
      <c r="FL72" s="31"/>
      <c r="FM72" s="31"/>
      <c r="FN72" s="31"/>
      <c r="FO72" s="31"/>
      <c r="FP72" s="31"/>
      <c r="FQ72" s="31"/>
      <c r="FR72" s="31"/>
      <c r="FS72" s="31"/>
      <c r="FT72" s="31"/>
      <c r="FU72" s="31"/>
      <c r="FV72" s="31"/>
      <c r="FW72" s="31"/>
      <c r="FX72" s="31"/>
      <c r="FY72" s="31"/>
      <c r="FZ72" s="31"/>
      <c r="GA72" s="31"/>
      <c r="GB72" s="31"/>
      <c r="GC72" s="31"/>
      <c r="GD72" s="31"/>
      <c r="GE72" s="31"/>
      <c r="GF72" s="31"/>
      <c r="GG72" s="31"/>
      <c r="GH72" s="31"/>
      <c r="GI72" s="31"/>
      <c r="GJ72" s="31"/>
      <c r="GK72" s="31"/>
      <c r="GL72" s="31"/>
      <c r="GM72" s="31"/>
      <c r="GN72" s="31"/>
      <c r="GO72" s="31"/>
      <c r="GP72" s="31"/>
      <c r="GQ72" s="31"/>
      <c r="GR72" s="31"/>
      <c r="GS72" s="31"/>
      <c r="GT72" s="31"/>
      <c r="GU72" s="31"/>
      <c r="GV72" s="31"/>
      <c r="GW72" s="31"/>
      <c r="GX72" s="31"/>
      <c r="GY72" s="31"/>
      <c r="GZ72" s="31"/>
      <c r="HA72" s="31"/>
      <c r="HB72" s="31"/>
      <c r="HC72" s="31"/>
      <c r="HD72" s="31"/>
      <c r="HE72" s="31"/>
      <c r="HF72" s="31"/>
      <c r="HG72" s="31"/>
      <c r="HH72" s="31"/>
      <c r="HI72" s="31"/>
      <c r="HJ72" s="31"/>
      <c r="HK72" s="31"/>
      <c r="HL72" s="31"/>
      <c r="HM72" s="31"/>
      <c r="HN72" s="31"/>
      <c r="HO72" s="31"/>
      <c r="HP72" s="31"/>
      <c r="HQ72" s="31"/>
      <c r="HR72" s="31"/>
      <c r="HS72" s="31"/>
      <c r="HT72" s="31"/>
      <c r="HU72" s="31"/>
      <c r="HV72" s="31"/>
      <c r="HW72" s="31"/>
      <c r="HX72" s="31"/>
      <c r="HY72" s="31"/>
      <c r="HZ72" s="31"/>
      <c r="IA72" s="31"/>
      <c r="IB72" s="31"/>
      <c r="IC72" s="31"/>
      <c r="ID72" s="31"/>
      <c r="IE72" s="31"/>
      <c r="IF72" s="31"/>
      <c r="IG72" s="31"/>
      <c r="IH72" s="31"/>
      <c r="II72" s="31"/>
      <c r="IJ72" s="31"/>
      <c r="IK72" s="31"/>
      <c r="IL72" s="31"/>
      <c r="IM72" s="31"/>
      <c r="IN72" s="31"/>
      <c r="IO72" s="31"/>
      <c r="IP72" s="31"/>
      <c r="IQ72" s="31"/>
      <c r="IR72" s="31"/>
      <c r="IS72" s="31"/>
      <c r="IT72" s="31"/>
      <c r="IU72" s="31"/>
      <c r="IV72" s="31"/>
    </row>
    <row r="73" spans="1:256" ht="10.5">
      <c r="A73" s="14">
        <v>88</v>
      </c>
      <c r="B73" s="21" t="str">
        <f t="shared" si="17"/>
        <v>Mas Vida</v>
      </c>
      <c r="C73" s="33">
        <f aca="true" t="shared" si="21" ref="C73:S73">C11+C42</f>
        <v>51127</v>
      </c>
      <c r="D73" s="33">
        <f t="shared" si="21"/>
        <v>13716</v>
      </c>
      <c r="E73" s="33">
        <f t="shared" si="21"/>
        <v>11323</v>
      </c>
      <c r="F73" s="33">
        <f t="shared" si="21"/>
        <v>16881</v>
      </c>
      <c r="G73" s="33">
        <f t="shared" si="21"/>
        <v>22847</v>
      </c>
      <c r="H73" s="33">
        <f t="shared" si="21"/>
        <v>23103</v>
      </c>
      <c r="I73" s="33">
        <f t="shared" si="21"/>
        <v>17293</v>
      </c>
      <c r="J73" s="33">
        <f t="shared" si="21"/>
        <v>13492</v>
      </c>
      <c r="K73" s="33">
        <f t="shared" si="21"/>
        <v>10276</v>
      </c>
      <c r="L73" s="33">
        <f t="shared" si="21"/>
        <v>6585</v>
      </c>
      <c r="M73" s="33">
        <f t="shared" si="21"/>
        <v>2612</v>
      </c>
      <c r="N73" s="33">
        <f t="shared" si="21"/>
        <v>1130</v>
      </c>
      <c r="O73" s="33">
        <f t="shared" si="21"/>
        <v>560</v>
      </c>
      <c r="P73" s="33">
        <f t="shared" si="21"/>
        <v>328</v>
      </c>
      <c r="Q73" s="33">
        <f t="shared" si="21"/>
        <v>252</v>
      </c>
      <c r="R73" s="33">
        <f t="shared" si="21"/>
        <v>172</v>
      </c>
      <c r="S73" s="33">
        <f t="shared" si="21"/>
        <v>0</v>
      </c>
      <c r="T73" s="33">
        <f t="shared" si="15"/>
        <v>191697</v>
      </c>
      <c r="U73" s="31"/>
      <c r="V73" s="33"/>
      <c r="W73" s="31">
        <f t="shared" si="16"/>
        <v>140570</v>
      </c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  <c r="DT73" s="31"/>
      <c r="DU73" s="31"/>
      <c r="DV73" s="31"/>
      <c r="DW73" s="31"/>
      <c r="DX73" s="31"/>
      <c r="DY73" s="31"/>
      <c r="DZ73" s="31"/>
      <c r="EA73" s="31"/>
      <c r="EB73" s="31"/>
      <c r="EC73" s="31"/>
      <c r="ED73" s="31"/>
      <c r="EE73" s="31"/>
      <c r="EF73" s="31"/>
      <c r="EG73" s="31"/>
      <c r="EH73" s="31"/>
      <c r="EI73" s="31"/>
      <c r="EJ73" s="31"/>
      <c r="EK73" s="31"/>
      <c r="EL73" s="31"/>
      <c r="EM73" s="31"/>
      <c r="EN73" s="31"/>
      <c r="EO73" s="31"/>
      <c r="EP73" s="31"/>
      <c r="EQ73" s="31"/>
      <c r="ER73" s="31"/>
      <c r="ES73" s="31"/>
      <c r="ET73" s="31"/>
      <c r="EU73" s="31"/>
      <c r="EV73" s="31"/>
      <c r="EW73" s="31"/>
      <c r="EX73" s="31"/>
      <c r="EY73" s="31"/>
      <c r="EZ73" s="31"/>
      <c r="FA73" s="31"/>
      <c r="FB73" s="31"/>
      <c r="FC73" s="31"/>
      <c r="FD73" s="31"/>
      <c r="FE73" s="31"/>
      <c r="FF73" s="31"/>
      <c r="FG73" s="31"/>
      <c r="FH73" s="31"/>
      <c r="FI73" s="31"/>
      <c r="FJ73" s="31"/>
      <c r="FK73" s="31"/>
      <c r="FL73" s="31"/>
      <c r="FM73" s="31"/>
      <c r="FN73" s="31"/>
      <c r="FO73" s="31"/>
      <c r="FP73" s="31"/>
      <c r="FQ73" s="31"/>
      <c r="FR73" s="31"/>
      <c r="FS73" s="31"/>
      <c r="FT73" s="31"/>
      <c r="FU73" s="31"/>
      <c r="FV73" s="31"/>
      <c r="FW73" s="31"/>
      <c r="FX73" s="31"/>
      <c r="FY73" s="31"/>
      <c r="FZ73" s="31"/>
      <c r="GA73" s="31"/>
      <c r="GB73" s="31"/>
      <c r="GC73" s="31"/>
      <c r="GD73" s="31"/>
      <c r="GE73" s="31"/>
      <c r="GF73" s="31"/>
      <c r="GG73" s="31"/>
      <c r="GH73" s="31"/>
      <c r="GI73" s="31"/>
      <c r="GJ73" s="31"/>
      <c r="GK73" s="31"/>
      <c r="GL73" s="31"/>
      <c r="GM73" s="31"/>
      <c r="GN73" s="31"/>
      <c r="GO73" s="31"/>
      <c r="GP73" s="31"/>
      <c r="GQ73" s="31"/>
      <c r="GR73" s="31"/>
      <c r="GS73" s="31"/>
      <c r="GT73" s="31"/>
      <c r="GU73" s="31"/>
      <c r="GV73" s="31"/>
      <c r="GW73" s="31"/>
      <c r="GX73" s="31"/>
      <c r="GY73" s="31"/>
      <c r="GZ73" s="31"/>
      <c r="HA73" s="31"/>
      <c r="HB73" s="31"/>
      <c r="HC73" s="31"/>
      <c r="HD73" s="31"/>
      <c r="HE73" s="31"/>
      <c r="HF73" s="31"/>
      <c r="HG73" s="31"/>
      <c r="HH73" s="31"/>
      <c r="HI73" s="31"/>
      <c r="HJ73" s="31"/>
      <c r="HK73" s="31"/>
      <c r="HL73" s="31"/>
      <c r="HM73" s="31"/>
      <c r="HN73" s="31"/>
      <c r="HO73" s="31"/>
      <c r="HP73" s="31"/>
      <c r="HQ73" s="31"/>
      <c r="HR73" s="31"/>
      <c r="HS73" s="31"/>
      <c r="HT73" s="31"/>
      <c r="HU73" s="31"/>
      <c r="HV73" s="31"/>
      <c r="HW73" s="31"/>
      <c r="HX73" s="31"/>
      <c r="HY73" s="31"/>
      <c r="HZ73" s="31"/>
      <c r="IA73" s="31"/>
      <c r="IB73" s="31"/>
      <c r="IC73" s="31"/>
      <c r="ID73" s="31"/>
      <c r="IE73" s="31"/>
      <c r="IF73" s="31"/>
      <c r="IG73" s="31"/>
      <c r="IH73" s="31"/>
      <c r="II73" s="31"/>
      <c r="IJ73" s="31"/>
      <c r="IK73" s="31"/>
      <c r="IL73" s="31"/>
      <c r="IM73" s="31"/>
      <c r="IN73" s="31"/>
      <c r="IO73" s="31"/>
      <c r="IP73" s="31"/>
      <c r="IQ73" s="31"/>
      <c r="IR73" s="31"/>
      <c r="IS73" s="31"/>
      <c r="IT73" s="31"/>
      <c r="IU73" s="31"/>
      <c r="IV73" s="31"/>
    </row>
    <row r="74" spans="1:256" ht="10.5">
      <c r="A74" s="14">
        <v>99</v>
      </c>
      <c r="B74" s="21" t="str">
        <f t="shared" si="17"/>
        <v>Isapre Banmédica</v>
      </c>
      <c r="C74" s="33">
        <f aca="true" t="shared" si="22" ref="C74:S74">C12+C43</f>
        <v>62525</v>
      </c>
      <c r="D74" s="33">
        <f t="shared" si="22"/>
        <v>22490</v>
      </c>
      <c r="E74" s="33">
        <f t="shared" si="22"/>
        <v>21212</v>
      </c>
      <c r="F74" s="33">
        <f t="shared" si="22"/>
        <v>21740</v>
      </c>
      <c r="G74" s="33">
        <f t="shared" si="22"/>
        <v>21230</v>
      </c>
      <c r="H74" s="33">
        <f t="shared" si="22"/>
        <v>21355</v>
      </c>
      <c r="I74" s="33">
        <f t="shared" si="22"/>
        <v>20979</v>
      </c>
      <c r="J74" s="33">
        <f t="shared" si="22"/>
        <v>20992</v>
      </c>
      <c r="K74" s="33">
        <f t="shared" si="22"/>
        <v>18280</v>
      </c>
      <c r="L74" s="33">
        <f t="shared" si="22"/>
        <v>14816</v>
      </c>
      <c r="M74" s="33">
        <f t="shared" si="22"/>
        <v>10367</v>
      </c>
      <c r="N74" s="33">
        <f t="shared" si="22"/>
        <v>6633</v>
      </c>
      <c r="O74" s="33">
        <f t="shared" si="22"/>
        <v>3701</v>
      </c>
      <c r="P74" s="33">
        <f t="shared" si="22"/>
        <v>2366</v>
      </c>
      <c r="Q74" s="33">
        <f t="shared" si="22"/>
        <v>1664</v>
      </c>
      <c r="R74" s="33">
        <f t="shared" si="22"/>
        <v>1163</v>
      </c>
      <c r="S74" s="33">
        <f t="shared" si="22"/>
        <v>0</v>
      </c>
      <c r="T74" s="33">
        <f t="shared" si="15"/>
        <v>271513</v>
      </c>
      <c r="U74" s="31"/>
      <c r="V74" s="33"/>
      <c r="W74" s="31">
        <f t="shared" si="16"/>
        <v>208988</v>
      </c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1"/>
      <c r="DE74" s="31"/>
      <c r="DF74" s="31"/>
      <c r="DG74" s="31"/>
      <c r="DH74" s="31"/>
      <c r="DI74" s="31"/>
      <c r="DJ74" s="31"/>
      <c r="DK74" s="31"/>
      <c r="DL74" s="31"/>
      <c r="DM74" s="31"/>
      <c r="DN74" s="31"/>
      <c r="DO74" s="31"/>
      <c r="DP74" s="31"/>
      <c r="DQ74" s="31"/>
      <c r="DR74" s="31"/>
      <c r="DS74" s="31"/>
      <c r="DT74" s="31"/>
      <c r="DU74" s="31"/>
      <c r="DV74" s="31"/>
      <c r="DW74" s="31"/>
      <c r="DX74" s="31"/>
      <c r="DY74" s="31"/>
      <c r="DZ74" s="31"/>
      <c r="EA74" s="31"/>
      <c r="EB74" s="31"/>
      <c r="EC74" s="31"/>
      <c r="ED74" s="31"/>
      <c r="EE74" s="31"/>
      <c r="EF74" s="31"/>
      <c r="EG74" s="31"/>
      <c r="EH74" s="31"/>
      <c r="EI74" s="31"/>
      <c r="EJ74" s="31"/>
      <c r="EK74" s="31"/>
      <c r="EL74" s="31"/>
      <c r="EM74" s="31"/>
      <c r="EN74" s="31"/>
      <c r="EO74" s="31"/>
      <c r="EP74" s="31"/>
      <c r="EQ74" s="31"/>
      <c r="ER74" s="31"/>
      <c r="ES74" s="31"/>
      <c r="ET74" s="31"/>
      <c r="EU74" s="31"/>
      <c r="EV74" s="31"/>
      <c r="EW74" s="31"/>
      <c r="EX74" s="31"/>
      <c r="EY74" s="31"/>
      <c r="EZ74" s="31"/>
      <c r="FA74" s="31"/>
      <c r="FB74" s="31"/>
      <c r="FC74" s="31"/>
      <c r="FD74" s="31"/>
      <c r="FE74" s="31"/>
      <c r="FF74" s="31"/>
      <c r="FG74" s="31"/>
      <c r="FH74" s="31"/>
      <c r="FI74" s="31"/>
      <c r="FJ74" s="31"/>
      <c r="FK74" s="31"/>
      <c r="FL74" s="31"/>
      <c r="FM74" s="31"/>
      <c r="FN74" s="31"/>
      <c r="FO74" s="31"/>
      <c r="FP74" s="31"/>
      <c r="FQ74" s="31"/>
      <c r="FR74" s="31"/>
      <c r="FS74" s="31"/>
      <c r="FT74" s="31"/>
      <c r="FU74" s="31"/>
      <c r="FV74" s="31"/>
      <c r="FW74" s="31"/>
      <c r="FX74" s="31"/>
      <c r="FY74" s="31"/>
      <c r="FZ74" s="31"/>
      <c r="GA74" s="31"/>
      <c r="GB74" s="31"/>
      <c r="GC74" s="31"/>
      <c r="GD74" s="31"/>
      <c r="GE74" s="31"/>
      <c r="GF74" s="31"/>
      <c r="GG74" s="31"/>
      <c r="GH74" s="31"/>
      <c r="GI74" s="31"/>
      <c r="GJ74" s="31"/>
      <c r="GK74" s="31"/>
      <c r="GL74" s="31"/>
      <c r="GM74" s="31"/>
      <c r="GN74" s="31"/>
      <c r="GO74" s="31"/>
      <c r="GP74" s="31"/>
      <c r="GQ74" s="31"/>
      <c r="GR74" s="31"/>
      <c r="GS74" s="31"/>
      <c r="GT74" s="31"/>
      <c r="GU74" s="31"/>
      <c r="GV74" s="31"/>
      <c r="GW74" s="31"/>
      <c r="GX74" s="31"/>
      <c r="GY74" s="31"/>
      <c r="GZ74" s="31"/>
      <c r="HA74" s="31"/>
      <c r="HB74" s="31"/>
      <c r="HC74" s="31"/>
      <c r="HD74" s="31"/>
      <c r="HE74" s="31"/>
      <c r="HF74" s="31"/>
      <c r="HG74" s="31"/>
      <c r="HH74" s="31"/>
      <c r="HI74" s="31"/>
      <c r="HJ74" s="31"/>
      <c r="HK74" s="31"/>
      <c r="HL74" s="31"/>
      <c r="HM74" s="31"/>
      <c r="HN74" s="31"/>
      <c r="HO74" s="31"/>
      <c r="HP74" s="31"/>
      <c r="HQ74" s="31"/>
      <c r="HR74" s="31"/>
      <c r="HS74" s="31"/>
      <c r="HT74" s="31"/>
      <c r="HU74" s="31"/>
      <c r="HV74" s="31"/>
      <c r="HW74" s="31"/>
      <c r="HX74" s="31"/>
      <c r="HY74" s="31"/>
      <c r="HZ74" s="31"/>
      <c r="IA74" s="31"/>
      <c r="IB74" s="31"/>
      <c r="IC74" s="31"/>
      <c r="ID74" s="31"/>
      <c r="IE74" s="31"/>
      <c r="IF74" s="31"/>
      <c r="IG74" s="31"/>
      <c r="IH74" s="31"/>
      <c r="II74" s="31"/>
      <c r="IJ74" s="31"/>
      <c r="IK74" s="31"/>
      <c r="IL74" s="31"/>
      <c r="IM74" s="31"/>
      <c r="IN74" s="31"/>
      <c r="IO74" s="31"/>
      <c r="IP74" s="31"/>
      <c r="IQ74" s="31"/>
      <c r="IR74" s="31"/>
      <c r="IS74" s="31"/>
      <c r="IT74" s="31"/>
      <c r="IU74" s="31"/>
      <c r="IV74" s="31"/>
    </row>
    <row r="75" spans="1:256" ht="10.5">
      <c r="A75" s="14">
        <v>107</v>
      </c>
      <c r="B75" s="21" t="str">
        <f t="shared" si="17"/>
        <v>Consalud S.A.</v>
      </c>
      <c r="C75" s="33">
        <f aca="true" t="shared" si="23" ref="C75:S75">C13+C44</f>
        <v>62998</v>
      </c>
      <c r="D75" s="33">
        <f t="shared" si="23"/>
        <v>24311</v>
      </c>
      <c r="E75" s="33">
        <f t="shared" si="23"/>
        <v>25459</v>
      </c>
      <c r="F75" s="33">
        <f t="shared" si="23"/>
        <v>20903</v>
      </c>
      <c r="G75" s="33">
        <f t="shared" si="23"/>
        <v>20315</v>
      </c>
      <c r="H75" s="33">
        <f t="shared" si="23"/>
        <v>20437</v>
      </c>
      <c r="I75" s="33">
        <f t="shared" si="23"/>
        <v>20053</v>
      </c>
      <c r="J75" s="33">
        <f t="shared" si="23"/>
        <v>20912</v>
      </c>
      <c r="K75" s="33">
        <f t="shared" si="23"/>
        <v>18833</v>
      </c>
      <c r="L75" s="33">
        <f t="shared" si="23"/>
        <v>14982</v>
      </c>
      <c r="M75" s="33">
        <f t="shared" si="23"/>
        <v>9253</v>
      </c>
      <c r="N75" s="33">
        <f t="shared" si="23"/>
        <v>4719</v>
      </c>
      <c r="O75" s="33">
        <f t="shared" si="23"/>
        <v>3279</v>
      </c>
      <c r="P75" s="33">
        <f t="shared" si="23"/>
        <v>2145</v>
      </c>
      <c r="Q75" s="33">
        <f t="shared" si="23"/>
        <v>1389</v>
      </c>
      <c r="R75" s="33">
        <f t="shared" si="23"/>
        <v>949</v>
      </c>
      <c r="S75" s="33">
        <f t="shared" si="23"/>
        <v>0</v>
      </c>
      <c r="T75" s="33">
        <f t="shared" si="15"/>
        <v>270937</v>
      </c>
      <c r="U75" s="31"/>
      <c r="V75" s="33"/>
      <c r="W75" s="31">
        <f t="shared" si="16"/>
        <v>207939</v>
      </c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31"/>
      <c r="CY75" s="31"/>
      <c r="CZ75" s="31"/>
      <c r="DA75" s="31"/>
      <c r="DB75" s="31"/>
      <c r="DC75" s="31"/>
      <c r="DD75" s="31"/>
      <c r="DE75" s="31"/>
      <c r="DF75" s="31"/>
      <c r="DG75" s="31"/>
      <c r="DH75" s="31"/>
      <c r="DI75" s="31"/>
      <c r="DJ75" s="31"/>
      <c r="DK75" s="31"/>
      <c r="DL75" s="31"/>
      <c r="DM75" s="31"/>
      <c r="DN75" s="31"/>
      <c r="DO75" s="31"/>
      <c r="DP75" s="31"/>
      <c r="DQ75" s="31"/>
      <c r="DR75" s="31"/>
      <c r="DS75" s="31"/>
      <c r="DT75" s="31"/>
      <c r="DU75" s="31"/>
      <c r="DV75" s="31"/>
      <c r="DW75" s="31"/>
      <c r="DX75" s="31"/>
      <c r="DY75" s="31"/>
      <c r="DZ75" s="31"/>
      <c r="EA75" s="31"/>
      <c r="EB75" s="31"/>
      <c r="EC75" s="31"/>
      <c r="ED75" s="31"/>
      <c r="EE75" s="31"/>
      <c r="EF75" s="31"/>
      <c r="EG75" s="31"/>
      <c r="EH75" s="31"/>
      <c r="EI75" s="31"/>
      <c r="EJ75" s="31"/>
      <c r="EK75" s="31"/>
      <c r="EL75" s="31"/>
      <c r="EM75" s="31"/>
      <c r="EN75" s="31"/>
      <c r="EO75" s="31"/>
      <c r="EP75" s="31"/>
      <c r="EQ75" s="31"/>
      <c r="ER75" s="31"/>
      <c r="ES75" s="31"/>
      <c r="ET75" s="31"/>
      <c r="EU75" s="31"/>
      <c r="EV75" s="31"/>
      <c r="EW75" s="31"/>
      <c r="EX75" s="31"/>
      <c r="EY75" s="31"/>
      <c r="EZ75" s="31"/>
      <c r="FA75" s="31"/>
      <c r="FB75" s="31"/>
      <c r="FC75" s="31"/>
      <c r="FD75" s="31"/>
      <c r="FE75" s="31"/>
      <c r="FF75" s="31"/>
      <c r="FG75" s="31"/>
      <c r="FH75" s="31"/>
      <c r="FI75" s="31"/>
      <c r="FJ75" s="31"/>
      <c r="FK75" s="31"/>
      <c r="FL75" s="31"/>
      <c r="FM75" s="31"/>
      <c r="FN75" s="31"/>
      <c r="FO75" s="31"/>
      <c r="FP75" s="31"/>
      <c r="FQ75" s="31"/>
      <c r="FR75" s="31"/>
      <c r="FS75" s="31"/>
      <c r="FT75" s="31"/>
      <c r="FU75" s="31"/>
      <c r="FV75" s="31"/>
      <c r="FW75" s="31"/>
      <c r="FX75" s="31"/>
      <c r="FY75" s="31"/>
      <c r="FZ75" s="31"/>
      <c r="GA75" s="31"/>
      <c r="GB75" s="31"/>
      <c r="GC75" s="31"/>
      <c r="GD75" s="31"/>
      <c r="GE75" s="31"/>
      <c r="GF75" s="31"/>
      <c r="GG75" s="31"/>
      <c r="GH75" s="31"/>
      <c r="GI75" s="31"/>
      <c r="GJ75" s="31"/>
      <c r="GK75" s="31"/>
      <c r="GL75" s="31"/>
      <c r="GM75" s="31"/>
      <c r="GN75" s="31"/>
      <c r="GO75" s="31"/>
      <c r="GP75" s="31"/>
      <c r="GQ75" s="31"/>
      <c r="GR75" s="31"/>
      <c r="GS75" s="31"/>
      <c r="GT75" s="31"/>
      <c r="GU75" s="31"/>
      <c r="GV75" s="31"/>
      <c r="GW75" s="31"/>
      <c r="GX75" s="31"/>
      <c r="GY75" s="31"/>
      <c r="GZ75" s="31"/>
      <c r="HA75" s="31"/>
      <c r="HB75" s="31"/>
      <c r="HC75" s="31"/>
      <c r="HD75" s="31"/>
      <c r="HE75" s="31"/>
      <c r="HF75" s="31"/>
      <c r="HG75" s="31"/>
      <c r="HH75" s="31"/>
      <c r="HI75" s="31"/>
      <c r="HJ75" s="31"/>
      <c r="HK75" s="31"/>
      <c r="HL75" s="31"/>
      <c r="HM75" s="31"/>
      <c r="HN75" s="31"/>
      <c r="HO75" s="31"/>
      <c r="HP75" s="31"/>
      <c r="HQ75" s="31"/>
      <c r="HR75" s="31"/>
      <c r="HS75" s="31"/>
      <c r="HT75" s="31"/>
      <c r="HU75" s="31"/>
      <c r="HV75" s="31"/>
      <c r="HW75" s="31"/>
      <c r="HX75" s="31"/>
      <c r="HY75" s="31"/>
      <c r="HZ75" s="31"/>
      <c r="IA75" s="31"/>
      <c r="IB75" s="31"/>
      <c r="IC75" s="31"/>
      <c r="ID75" s="31"/>
      <c r="IE75" s="31"/>
      <c r="IF75" s="31"/>
      <c r="IG75" s="31"/>
      <c r="IH75" s="31"/>
      <c r="II75" s="31"/>
      <c r="IJ75" s="31"/>
      <c r="IK75" s="31"/>
      <c r="IL75" s="31"/>
      <c r="IM75" s="31"/>
      <c r="IN75" s="31"/>
      <c r="IO75" s="31"/>
      <c r="IP75" s="31"/>
      <c r="IQ75" s="31"/>
      <c r="IR75" s="31"/>
      <c r="IS75" s="31"/>
      <c r="IT75" s="31"/>
      <c r="IU75" s="31"/>
      <c r="IV75" s="31"/>
    </row>
    <row r="76" spans="1:256" ht="10.5">
      <c r="A76" s="14"/>
      <c r="B76" s="14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  <c r="CI76" s="31"/>
      <c r="CJ76" s="31"/>
      <c r="CK76" s="31"/>
      <c r="CL76" s="31"/>
      <c r="CM76" s="31"/>
      <c r="CN76" s="31"/>
      <c r="CO76" s="31"/>
      <c r="CP76" s="31"/>
      <c r="CQ76" s="31"/>
      <c r="CR76" s="31"/>
      <c r="CS76" s="31"/>
      <c r="CT76" s="31"/>
      <c r="CU76" s="31"/>
      <c r="CV76" s="31"/>
      <c r="CW76" s="31"/>
      <c r="CX76" s="31"/>
      <c r="CY76" s="31"/>
      <c r="CZ76" s="31"/>
      <c r="DA76" s="31"/>
      <c r="DB76" s="31"/>
      <c r="DC76" s="31"/>
      <c r="DD76" s="31"/>
      <c r="DE76" s="31"/>
      <c r="DF76" s="31"/>
      <c r="DG76" s="31"/>
      <c r="DH76" s="31"/>
      <c r="DI76" s="31"/>
      <c r="DJ76" s="31"/>
      <c r="DK76" s="31"/>
      <c r="DL76" s="31"/>
      <c r="DM76" s="31"/>
      <c r="DN76" s="31"/>
      <c r="DO76" s="31"/>
      <c r="DP76" s="31"/>
      <c r="DQ76" s="31"/>
      <c r="DR76" s="31"/>
      <c r="DS76" s="31"/>
      <c r="DT76" s="31"/>
      <c r="DU76" s="31"/>
      <c r="DV76" s="31"/>
      <c r="DW76" s="31"/>
      <c r="DX76" s="31"/>
      <c r="DY76" s="31"/>
      <c r="DZ76" s="31"/>
      <c r="EA76" s="31"/>
      <c r="EB76" s="31"/>
      <c r="EC76" s="31"/>
      <c r="ED76" s="31"/>
      <c r="EE76" s="31"/>
      <c r="EF76" s="31"/>
      <c r="EG76" s="31"/>
      <c r="EH76" s="31"/>
      <c r="EI76" s="31"/>
      <c r="EJ76" s="31"/>
      <c r="EK76" s="31"/>
      <c r="EL76" s="31"/>
      <c r="EM76" s="31"/>
      <c r="EN76" s="31"/>
      <c r="EO76" s="31"/>
      <c r="EP76" s="31"/>
      <c r="EQ76" s="31"/>
      <c r="ER76" s="31"/>
      <c r="ES76" s="31"/>
      <c r="ET76" s="31"/>
      <c r="EU76" s="31"/>
      <c r="EV76" s="31"/>
      <c r="EW76" s="31"/>
      <c r="EX76" s="31"/>
      <c r="EY76" s="31"/>
      <c r="EZ76" s="31"/>
      <c r="FA76" s="31"/>
      <c r="FB76" s="31"/>
      <c r="FC76" s="31"/>
      <c r="FD76" s="31"/>
      <c r="FE76" s="31"/>
      <c r="FF76" s="31"/>
      <c r="FG76" s="31"/>
      <c r="FH76" s="31"/>
      <c r="FI76" s="31"/>
      <c r="FJ76" s="31"/>
      <c r="FK76" s="31"/>
      <c r="FL76" s="31"/>
      <c r="FM76" s="31"/>
      <c r="FN76" s="31"/>
      <c r="FO76" s="31"/>
      <c r="FP76" s="31"/>
      <c r="FQ76" s="31"/>
      <c r="FR76" s="31"/>
      <c r="FS76" s="31"/>
      <c r="FT76" s="31"/>
      <c r="FU76" s="31"/>
      <c r="FV76" s="31"/>
      <c r="FW76" s="31"/>
      <c r="FX76" s="31"/>
      <c r="FY76" s="31"/>
      <c r="FZ76" s="31"/>
      <c r="GA76" s="31"/>
      <c r="GB76" s="31"/>
      <c r="GC76" s="31"/>
      <c r="GD76" s="31"/>
      <c r="GE76" s="31"/>
      <c r="GF76" s="31"/>
      <c r="GG76" s="31"/>
      <c r="GH76" s="31"/>
      <c r="GI76" s="31"/>
      <c r="GJ76" s="31"/>
      <c r="GK76" s="31"/>
      <c r="GL76" s="31"/>
      <c r="GM76" s="31"/>
      <c r="GN76" s="31"/>
      <c r="GO76" s="31"/>
      <c r="GP76" s="31"/>
      <c r="GQ76" s="31"/>
      <c r="GR76" s="31"/>
      <c r="GS76" s="31"/>
      <c r="GT76" s="31"/>
      <c r="GU76" s="31"/>
      <c r="GV76" s="31"/>
      <c r="GW76" s="31"/>
      <c r="GX76" s="31"/>
      <c r="GY76" s="31"/>
      <c r="GZ76" s="31"/>
      <c r="HA76" s="31"/>
      <c r="HB76" s="31"/>
      <c r="HC76" s="31"/>
      <c r="HD76" s="31"/>
      <c r="HE76" s="31"/>
      <c r="HF76" s="31"/>
      <c r="HG76" s="31"/>
      <c r="HH76" s="31"/>
      <c r="HI76" s="31"/>
      <c r="HJ76" s="31"/>
      <c r="HK76" s="31"/>
      <c r="HL76" s="31"/>
      <c r="HM76" s="31"/>
      <c r="HN76" s="31"/>
      <c r="HO76" s="31"/>
      <c r="HP76" s="31"/>
      <c r="HQ76" s="31"/>
      <c r="HR76" s="31"/>
      <c r="HS76" s="31"/>
      <c r="HT76" s="31"/>
      <c r="HU76" s="31"/>
      <c r="HV76" s="31"/>
      <c r="HW76" s="31"/>
      <c r="HX76" s="31"/>
      <c r="HY76" s="31"/>
      <c r="HZ76" s="31"/>
      <c r="IA76" s="31"/>
      <c r="IB76" s="31"/>
      <c r="IC76" s="31"/>
      <c r="ID76" s="31"/>
      <c r="IE76" s="31"/>
      <c r="IF76" s="31"/>
      <c r="IG76" s="31"/>
      <c r="IH76" s="31"/>
      <c r="II76" s="31"/>
      <c r="IJ76" s="31"/>
      <c r="IK76" s="31"/>
      <c r="IL76" s="31"/>
      <c r="IM76" s="31"/>
      <c r="IN76" s="31"/>
      <c r="IO76" s="31"/>
      <c r="IP76" s="31"/>
      <c r="IQ76" s="31"/>
      <c r="IR76" s="31"/>
      <c r="IS76" s="31"/>
      <c r="IT76" s="31"/>
      <c r="IU76" s="31"/>
      <c r="IV76" s="31"/>
    </row>
    <row r="77" spans="1:256" ht="10.5">
      <c r="A77" s="118"/>
      <c r="B77" s="119" t="s">
        <v>43</v>
      </c>
      <c r="C77" s="139">
        <f aca="true" t="shared" si="24" ref="C77:T77">SUM(C69:C76)</f>
        <v>303512</v>
      </c>
      <c r="D77" s="139">
        <f t="shared" si="24"/>
        <v>102405</v>
      </c>
      <c r="E77" s="139">
        <f t="shared" si="24"/>
        <v>101167</v>
      </c>
      <c r="F77" s="139">
        <f t="shared" si="24"/>
        <v>114036</v>
      </c>
      <c r="G77" s="139">
        <f t="shared" si="24"/>
        <v>119068</v>
      </c>
      <c r="H77" s="139">
        <f t="shared" si="24"/>
        <v>117484</v>
      </c>
      <c r="I77" s="139">
        <f t="shared" si="24"/>
        <v>103230</v>
      </c>
      <c r="J77" s="139">
        <f t="shared" si="24"/>
        <v>97230</v>
      </c>
      <c r="K77" s="139">
        <f t="shared" si="24"/>
        <v>84781</v>
      </c>
      <c r="L77" s="139">
        <f t="shared" si="24"/>
        <v>67168</v>
      </c>
      <c r="M77" s="139">
        <f t="shared" si="24"/>
        <v>42607</v>
      </c>
      <c r="N77" s="139">
        <f t="shared" si="24"/>
        <v>25325</v>
      </c>
      <c r="O77" s="139">
        <f t="shared" si="24"/>
        <v>14709</v>
      </c>
      <c r="P77" s="139">
        <f t="shared" si="24"/>
        <v>9160</v>
      </c>
      <c r="Q77" s="139">
        <f t="shared" si="24"/>
        <v>5851</v>
      </c>
      <c r="R77" s="139">
        <f t="shared" si="24"/>
        <v>3826</v>
      </c>
      <c r="S77" s="139">
        <f t="shared" si="24"/>
        <v>0</v>
      </c>
      <c r="T77" s="139">
        <f t="shared" si="24"/>
        <v>1311559</v>
      </c>
      <c r="U77" s="31">
        <v>0</v>
      </c>
      <c r="V77" s="33"/>
      <c r="W77" s="33">
        <f>SUM(W69:W75)</f>
        <v>1008047</v>
      </c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  <c r="CO77" s="31"/>
      <c r="CP77" s="31"/>
      <c r="CQ77" s="31"/>
      <c r="CR77" s="31"/>
      <c r="CS77" s="31"/>
      <c r="CT77" s="31"/>
      <c r="CU77" s="31"/>
      <c r="CV77" s="31"/>
      <c r="CW77" s="31"/>
      <c r="CX77" s="31"/>
      <c r="CY77" s="31"/>
      <c r="CZ77" s="31"/>
      <c r="DA77" s="31"/>
      <c r="DB77" s="31"/>
      <c r="DC77" s="31"/>
      <c r="DD77" s="31"/>
      <c r="DE77" s="31"/>
      <c r="DF77" s="31"/>
      <c r="DG77" s="31"/>
      <c r="DH77" s="31"/>
      <c r="DI77" s="31"/>
      <c r="DJ77" s="31"/>
      <c r="DK77" s="31"/>
      <c r="DL77" s="31"/>
      <c r="DM77" s="31"/>
      <c r="DN77" s="31"/>
      <c r="DO77" s="31"/>
      <c r="DP77" s="31"/>
      <c r="DQ77" s="31"/>
      <c r="DR77" s="31"/>
      <c r="DS77" s="31"/>
      <c r="DT77" s="31"/>
      <c r="DU77" s="31"/>
      <c r="DV77" s="31"/>
      <c r="DW77" s="31"/>
      <c r="DX77" s="31"/>
      <c r="DY77" s="31"/>
      <c r="DZ77" s="31"/>
      <c r="EA77" s="31"/>
      <c r="EB77" s="31"/>
      <c r="EC77" s="31"/>
      <c r="ED77" s="31"/>
      <c r="EE77" s="31"/>
      <c r="EF77" s="31"/>
      <c r="EG77" s="31"/>
      <c r="EH77" s="31"/>
      <c r="EI77" s="31"/>
      <c r="EJ77" s="31"/>
      <c r="EK77" s="31"/>
      <c r="EL77" s="31"/>
      <c r="EM77" s="31"/>
      <c r="EN77" s="31"/>
      <c r="EO77" s="31"/>
      <c r="EP77" s="31"/>
      <c r="EQ77" s="31"/>
      <c r="ER77" s="31"/>
      <c r="ES77" s="31"/>
      <c r="ET77" s="31"/>
      <c r="EU77" s="31"/>
      <c r="EV77" s="31"/>
      <c r="EW77" s="31"/>
      <c r="EX77" s="31"/>
      <c r="EY77" s="31"/>
      <c r="EZ77" s="31"/>
      <c r="FA77" s="31"/>
      <c r="FB77" s="31"/>
      <c r="FC77" s="31"/>
      <c r="FD77" s="31"/>
      <c r="FE77" s="31"/>
      <c r="FF77" s="31"/>
      <c r="FG77" s="31"/>
      <c r="FH77" s="31"/>
      <c r="FI77" s="31"/>
      <c r="FJ77" s="31"/>
      <c r="FK77" s="31"/>
      <c r="FL77" s="31"/>
      <c r="FM77" s="31"/>
      <c r="FN77" s="31"/>
      <c r="FO77" s="31"/>
      <c r="FP77" s="31"/>
      <c r="FQ77" s="31"/>
      <c r="FR77" s="31"/>
      <c r="FS77" s="31"/>
      <c r="FT77" s="31"/>
      <c r="FU77" s="31"/>
      <c r="FV77" s="31"/>
      <c r="FW77" s="31"/>
      <c r="FX77" s="31"/>
      <c r="FY77" s="31"/>
      <c r="FZ77" s="31"/>
      <c r="GA77" s="31"/>
      <c r="GB77" s="31"/>
      <c r="GC77" s="31"/>
      <c r="GD77" s="31"/>
      <c r="GE77" s="31"/>
      <c r="GF77" s="31"/>
      <c r="GG77" s="31"/>
      <c r="GH77" s="31"/>
      <c r="GI77" s="31"/>
      <c r="GJ77" s="31"/>
      <c r="GK77" s="31"/>
      <c r="GL77" s="31"/>
      <c r="GM77" s="31"/>
      <c r="GN77" s="31"/>
      <c r="GO77" s="31"/>
      <c r="GP77" s="31"/>
      <c r="GQ77" s="31"/>
      <c r="GR77" s="31"/>
      <c r="GS77" s="31"/>
      <c r="GT77" s="31"/>
      <c r="GU77" s="31"/>
      <c r="GV77" s="31"/>
      <c r="GW77" s="31"/>
      <c r="GX77" s="31"/>
      <c r="GY77" s="31"/>
      <c r="GZ77" s="31"/>
      <c r="HA77" s="31"/>
      <c r="HB77" s="31"/>
      <c r="HC77" s="31"/>
      <c r="HD77" s="31"/>
      <c r="HE77" s="31"/>
      <c r="HF77" s="31"/>
      <c r="HG77" s="31"/>
      <c r="HH77" s="31"/>
      <c r="HI77" s="31"/>
      <c r="HJ77" s="31"/>
      <c r="HK77" s="31"/>
      <c r="HL77" s="31"/>
      <c r="HM77" s="31"/>
      <c r="HN77" s="31"/>
      <c r="HO77" s="31"/>
      <c r="HP77" s="31"/>
      <c r="HQ77" s="31"/>
      <c r="HR77" s="31"/>
      <c r="HS77" s="31"/>
      <c r="HT77" s="31"/>
      <c r="HU77" s="31"/>
      <c r="HV77" s="31"/>
      <c r="HW77" s="31"/>
      <c r="HX77" s="31"/>
      <c r="HY77" s="31"/>
      <c r="HZ77" s="31"/>
      <c r="IA77" s="31"/>
      <c r="IB77" s="31"/>
      <c r="IC77" s="31"/>
      <c r="ID77" s="31"/>
      <c r="IE77" s="31"/>
      <c r="IF77" s="31"/>
      <c r="IG77" s="31"/>
      <c r="IH77" s="31"/>
      <c r="II77" s="31"/>
      <c r="IJ77" s="31"/>
      <c r="IK77" s="31"/>
      <c r="IL77" s="31"/>
      <c r="IM77" s="31"/>
      <c r="IN77" s="31"/>
      <c r="IO77" s="31"/>
      <c r="IP77" s="31"/>
      <c r="IQ77" s="31"/>
      <c r="IR77" s="31"/>
      <c r="IS77" s="31"/>
      <c r="IT77" s="31"/>
      <c r="IU77" s="31"/>
      <c r="IV77" s="31"/>
    </row>
    <row r="78" spans="1:256" ht="10.5">
      <c r="A78" s="14"/>
      <c r="B78" s="14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  <c r="CO78" s="31"/>
      <c r="CP78" s="31"/>
      <c r="CQ78" s="31"/>
      <c r="CR78" s="31"/>
      <c r="CS78" s="31"/>
      <c r="CT78" s="31"/>
      <c r="CU78" s="31"/>
      <c r="CV78" s="31"/>
      <c r="CW78" s="31"/>
      <c r="CX78" s="31"/>
      <c r="CY78" s="31"/>
      <c r="CZ78" s="31"/>
      <c r="DA78" s="31"/>
      <c r="DB78" s="31"/>
      <c r="DC78" s="31"/>
      <c r="DD78" s="31"/>
      <c r="DE78" s="31"/>
      <c r="DF78" s="31"/>
      <c r="DG78" s="31"/>
      <c r="DH78" s="31"/>
      <c r="DI78" s="31"/>
      <c r="DJ78" s="31"/>
      <c r="DK78" s="31"/>
      <c r="DL78" s="31"/>
      <c r="DM78" s="31"/>
      <c r="DN78" s="31"/>
      <c r="DO78" s="31"/>
      <c r="DP78" s="31"/>
      <c r="DQ78" s="31"/>
      <c r="DR78" s="31"/>
      <c r="DS78" s="31"/>
      <c r="DT78" s="31"/>
      <c r="DU78" s="31"/>
      <c r="DV78" s="31"/>
      <c r="DW78" s="31"/>
      <c r="DX78" s="31"/>
      <c r="DY78" s="31"/>
      <c r="DZ78" s="31"/>
      <c r="EA78" s="31"/>
      <c r="EB78" s="31"/>
      <c r="EC78" s="31"/>
      <c r="ED78" s="31"/>
      <c r="EE78" s="31"/>
      <c r="EF78" s="31"/>
      <c r="EG78" s="31"/>
      <c r="EH78" s="31"/>
      <c r="EI78" s="31"/>
      <c r="EJ78" s="31"/>
      <c r="EK78" s="31"/>
      <c r="EL78" s="31"/>
      <c r="EM78" s="31"/>
      <c r="EN78" s="31"/>
      <c r="EO78" s="31"/>
      <c r="EP78" s="31"/>
      <c r="EQ78" s="31"/>
      <c r="ER78" s="31"/>
      <c r="ES78" s="31"/>
      <c r="ET78" s="31"/>
      <c r="EU78" s="31"/>
      <c r="EV78" s="31"/>
      <c r="EW78" s="31"/>
      <c r="EX78" s="31"/>
      <c r="EY78" s="31"/>
      <c r="EZ78" s="31"/>
      <c r="FA78" s="31"/>
      <c r="FB78" s="31"/>
      <c r="FC78" s="31"/>
      <c r="FD78" s="31"/>
      <c r="FE78" s="31"/>
      <c r="FF78" s="31"/>
      <c r="FG78" s="31"/>
      <c r="FH78" s="31"/>
      <c r="FI78" s="31"/>
      <c r="FJ78" s="31"/>
      <c r="FK78" s="31"/>
      <c r="FL78" s="31"/>
      <c r="FM78" s="31"/>
      <c r="FN78" s="31"/>
      <c r="FO78" s="31"/>
      <c r="FP78" s="31"/>
      <c r="FQ78" s="31"/>
      <c r="FR78" s="31"/>
      <c r="FS78" s="31"/>
      <c r="FT78" s="31"/>
      <c r="FU78" s="31"/>
      <c r="FV78" s="31"/>
      <c r="FW78" s="31"/>
      <c r="FX78" s="31"/>
      <c r="FY78" s="31"/>
      <c r="FZ78" s="31"/>
      <c r="GA78" s="31"/>
      <c r="GB78" s="31"/>
      <c r="GC78" s="31"/>
      <c r="GD78" s="31"/>
      <c r="GE78" s="31"/>
      <c r="GF78" s="31"/>
      <c r="GG78" s="31"/>
      <c r="GH78" s="31"/>
      <c r="GI78" s="31"/>
      <c r="GJ78" s="31"/>
      <c r="GK78" s="31"/>
      <c r="GL78" s="31"/>
      <c r="GM78" s="31"/>
      <c r="GN78" s="31"/>
      <c r="GO78" s="31"/>
      <c r="GP78" s="31"/>
      <c r="GQ78" s="31"/>
      <c r="GR78" s="31"/>
      <c r="GS78" s="31"/>
      <c r="GT78" s="31"/>
      <c r="GU78" s="31"/>
      <c r="GV78" s="31"/>
      <c r="GW78" s="31"/>
      <c r="GX78" s="31"/>
      <c r="GY78" s="31"/>
      <c r="GZ78" s="31"/>
      <c r="HA78" s="31"/>
      <c r="HB78" s="31"/>
      <c r="HC78" s="31"/>
      <c r="HD78" s="31"/>
      <c r="HE78" s="31"/>
      <c r="HF78" s="31"/>
      <c r="HG78" s="31"/>
      <c r="HH78" s="31"/>
      <c r="HI78" s="31"/>
      <c r="HJ78" s="31"/>
      <c r="HK78" s="31"/>
      <c r="HL78" s="31"/>
      <c r="HM78" s="31"/>
      <c r="HN78" s="31"/>
      <c r="HO78" s="31"/>
      <c r="HP78" s="31"/>
      <c r="HQ78" s="31"/>
      <c r="HR78" s="31"/>
      <c r="HS78" s="31"/>
      <c r="HT78" s="31"/>
      <c r="HU78" s="31"/>
      <c r="HV78" s="31"/>
      <c r="HW78" s="31"/>
      <c r="HX78" s="31"/>
      <c r="HY78" s="31"/>
      <c r="HZ78" s="31"/>
      <c r="IA78" s="31"/>
      <c r="IB78" s="31"/>
      <c r="IC78" s="31"/>
      <c r="ID78" s="31"/>
      <c r="IE78" s="31"/>
      <c r="IF78" s="31"/>
      <c r="IG78" s="31"/>
      <c r="IH78" s="31"/>
      <c r="II78" s="31"/>
      <c r="IJ78" s="31"/>
      <c r="IK78" s="31"/>
      <c r="IL78" s="31"/>
      <c r="IM78" s="31"/>
      <c r="IN78" s="31"/>
      <c r="IO78" s="31"/>
      <c r="IP78" s="31"/>
      <c r="IQ78" s="31"/>
      <c r="IR78" s="31"/>
      <c r="IS78" s="31"/>
      <c r="IT78" s="31"/>
      <c r="IU78" s="31"/>
      <c r="IV78" s="31"/>
    </row>
    <row r="79" spans="1:256" ht="10.5">
      <c r="A79" s="14">
        <v>62</v>
      </c>
      <c r="B79" s="21" t="str">
        <f aca="true" t="shared" si="25" ref="B79:B84">+B48</f>
        <v>San Lorenzo</v>
      </c>
      <c r="C79" s="33">
        <f aca="true" t="shared" si="26" ref="C79:S79">C17+C48</f>
        <v>336</v>
      </c>
      <c r="D79" s="33">
        <f t="shared" si="26"/>
        <v>205</v>
      </c>
      <c r="E79" s="33">
        <f t="shared" si="26"/>
        <v>276</v>
      </c>
      <c r="F79" s="33">
        <f t="shared" si="26"/>
        <v>25</v>
      </c>
      <c r="G79" s="33">
        <f t="shared" si="26"/>
        <v>62</v>
      </c>
      <c r="H79" s="33">
        <f t="shared" si="26"/>
        <v>89</v>
      </c>
      <c r="I79" s="33">
        <f t="shared" si="26"/>
        <v>103</v>
      </c>
      <c r="J79" s="33">
        <f t="shared" si="26"/>
        <v>181</v>
      </c>
      <c r="K79" s="33">
        <f t="shared" si="26"/>
        <v>283</v>
      </c>
      <c r="L79" s="33">
        <f t="shared" si="26"/>
        <v>246</v>
      </c>
      <c r="M79" s="33">
        <f t="shared" si="26"/>
        <v>132</v>
      </c>
      <c r="N79" s="33">
        <f t="shared" si="26"/>
        <v>47</v>
      </c>
      <c r="O79" s="33">
        <f t="shared" si="26"/>
        <v>29</v>
      </c>
      <c r="P79" s="33">
        <f t="shared" si="26"/>
        <v>13</v>
      </c>
      <c r="Q79" s="33">
        <f t="shared" si="26"/>
        <v>22</v>
      </c>
      <c r="R79" s="33">
        <f t="shared" si="26"/>
        <v>22</v>
      </c>
      <c r="S79" s="33">
        <f t="shared" si="26"/>
        <v>0</v>
      </c>
      <c r="T79" s="33">
        <f aca="true" t="shared" si="27" ref="T79:T84">SUM(C79:S79)</f>
        <v>2071</v>
      </c>
      <c r="U79" s="31"/>
      <c r="V79" s="33"/>
      <c r="W79" s="31">
        <f aca="true" t="shared" si="28" ref="W79:W84">+T79-C79</f>
        <v>1735</v>
      </c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  <c r="CA79" s="31"/>
      <c r="CB79" s="31"/>
      <c r="CC79" s="31"/>
      <c r="CD79" s="31"/>
      <c r="CE79" s="31"/>
      <c r="CF79" s="31"/>
      <c r="CG79" s="31"/>
      <c r="CH79" s="31"/>
      <c r="CI79" s="31"/>
      <c r="CJ79" s="31"/>
      <c r="CK79" s="31"/>
      <c r="CL79" s="31"/>
      <c r="CM79" s="31"/>
      <c r="CN79" s="31"/>
      <c r="CO79" s="31"/>
      <c r="CP79" s="31"/>
      <c r="CQ79" s="31"/>
      <c r="CR79" s="31"/>
      <c r="CS79" s="31"/>
      <c r="CT79" s="31"/>
      <c r="CU79" s="31"/>
      <c r="CV79" s="31"/>
      <c r="CW79" s="31"/>
      <c r="CX79" s="31"/>
      <c r="CY79" s="31"/>
      <c r="CZ79" s="31"/>
      <c r="DA79" s="31"/>
      <c r="DB79" s="31"/>
      <c r="DC79" s="31"/>
      <c r="DD79" s="31"/>
      <c r="DE79" s="31"/>
      <c r="DF79" s="31"/>
      <c r="DG79" s="31"/>
      <c r="DH79" s="31"/>
      <c r="DI79" s="31"/>
      <c r="DJ79" s="31"/>
      <c r="DK79" s="31"/>
      <c r="DL79" s="31"/>
      <c r="DM79" s="31"/>
      <c r="DN79" s="31"/>
      <c r="DO79" s="31"/>
      <c r="DP79" s="31"/>
      <c r="DQ79" s="31"/>
      <c r="DR79" s="31"/>
      <c r="DS79" s="31"/>
      <c r="DT79" s="31"/>
      <c r="DU79" s="31"/>
      <c r="DV79" s="31"/>
      <c r="DW79" s="31"/>
      <c r="DX79" s="31"/>
      <c r="DY79" s="31"/>
      <c r="DZ79" s="31"/>
      <c r="EA79" s="31"/>
      <c r="EB79" s="31"/>
      <c r="EC79" s="31"/>
      <c r="ED79" s="31"/>
      <c r="EE79" s="31"/>
      <c r="EF79" s="31"/>
      <c r="EG79" s="31"/>
      <c r="EH79" s="31"/>
      <c r="EI79" s="31"/>
      <c r="EJ79" s="31"/>
      <c r="EK79" s="31"/>
      <c r="EL79" s="31"/>
      <c r="EM79" s="31"/>
      <c r="EN79" s="31"/>
      <c r="EO79" s="31"/>
      <c r="EP79" s="31"/>
      <c r="EQ79" s="31"/>
      <c r="ER79" s="31"/>
      <c r="ES79" s="31"/>
      <c r="ET79" s="31"/>
      <c r="EU79" s="31"/>
      <c r="EV79" s="31"/>
      <c r="EW79" s="31"/>
      <c r="EX79" s="31"/>
      <c r="EY79" s="31"/>
      <c r="EZ79" s="31"/>
      <c r="FA79" s="31"/>
      <c r="FB79" s="31"/>
      <c r="FC79" s="31"/>
      <c r="FD79" s="31"/>
      <c r="FE79" s="31"/>
      <c r="FF79" s="31"/>
      <c r="FG79" s="31"/>
      <c r="FH79" s="31"/>
      <c r="FI79" s="31"/>
      <c r="FJ79" s="31"/>
      <c r="FK79" s="31"/>
      <c r="FL79" s="31"/>
      <c r="FM79" s="31"/>
      <c r="FN79" s="31"/>
      <c r="FO79" s="31"/>
      <c r="FP79" s="31"/>
      <c r="FQ79" s="31"/>
      <c r="FR79" s="31"/>
      <c r="FS79" s="31"/>
      <c r="FT79" s="31"/>
      <c r="FU79" s="31"/>
      <c r="FV79" s="31"/>
      <c r="FW79" s="31"/>
      <c r="FX79" s="31"/>
      <c r="FY79" s="31"/>
      <c r="FZ79" s="31"/>
      <c r="GA79" s="31"/>
      <c r="GB79" s="31"/>
      <c r="GC79" s="31"/>
      <c r="GD79" s="31"/>
      <c r="GE79" s="31"/>
      <c r="GF79" s="31"/>
      <c r="GG79" s="31"/>
      <c r="GH79" s="31"/>
      <c r="GI79" s="31"/>
      <c r="GJ79" s="31"/>
      <c r="GK79" s="31"/>
      <c r="GL79" s="31"/>
      <c r="GM79" s="31"/>
      <c r="GN79" s="31"/>
      <c r="GO79" s="31"/>
      <c r="GP79" s="31"/>
      <c r="GQ79" s="31"/>
      <c r="GR79" s="31"/>
      <c r="GS79" s="31"/>
      <c r="GT79" s="31"/>
      <c r="GU79" s="31"/>
      <c r="GV79" s="31"/>
      <c r="GW79" s="31"/>
      <c r="GX79" s="31"/>
      <c r="GY79" s="31"/>
      <c r="GZ79" s="31"/>
      <c r="HA79" s="31"/>
      <c r="HB79" s="31"/>
      <c r="HC79" s="31"/>
      <c r="HD79" s="31"/>
      <c r="HE79" s="31"/>
      <c r="HF79" s="31"/>
      <c r="HG79" s="31"/>
      <c r="HH79" s="31"/>
      <c r="HI79" s="31"/>
      <c r="HJ79" s="31"/>
      <c r="HK79" s="31"/>
      <c r="HL79" s="31"/>
      <c r="HM79" s="31"/>
      <c r="HN79" s="31"/>
      <c r="HO79" s="31"/>
      <c r="HP79" s="31"/>
      <c r="HQ79" s="31"/>
      <c r="HR79" s="31"/>
      <c r="HS79" s="31"/>
      <c r="HT79" s="31"/>
      <c r="HU79" s="31"/>
      <c r="HV79" s="31"/>
      <c r="HW79" s="31"/>
      <c r="HX79" s="31"/>
      <c r="HY79" s="31"/>
      <c r="HZ79" s="31"/>
      <c r="IA79" s="31"/>
      <c r="IB79" s="31"/>
      <c r="IC79" s="31"/>
      <c r="ID79" s="31"/>
      <c r="IE79" s="31"/>
      <c r="IF79" s="31"/>
      <c r="IG79" s="31"/>
      <c r="IH79" s="31"/>
      <c r="II79" s="31"/>
      <c r="IJ79" s="31"/>
      <c r="IK79" s="31"/>
      <c r="IL79" s="31"/>
      <c r="IM79" s="31"/>
      <c r="IN79" s="31"/>
      <c r="IO79" s="31"/>
      <c r="IP79" s="31"/>
      <c r="IQ79" s="31"/>
      <c r="IR79" s="31"/>
      <c r="IS79" s="31"/>
      <c r="IT79" s="31"/>
      <c r="IU79" s="31"/>
      <c r="IV79" s="31"/>
    </row>
    <row r="80" spans="1:256" ht="10.5">
      <c r="A80" s="14">
        <v>63</v>
      </c>
      <c r="B80" s="21" t="str">
        <f t="shared" si="25"/>
        <v>Fusat Ltda.</v>
      </c>
      <c r="C80" s="33">
        <f aca="true" t="shared" si="29" ref="C80:S80">C18+C49</f>
        <v>2585</v>
      </c>
      <c r="D80" s="33">
        <f t="shared" si="29"/>
        <v>1172</v>
      </c>
      <c r="E80" s="33">
        <f t="shared" si="29"/>
        <v>949</v>
      </c>
      <c r="F80" s="33">
        <f t="shared" si="29"/>
        <v>432</v>
      </c>
      <c r="G80" s="33">
        <f t="shared" si="29"/>
        <v>594</v>
      </c>
      <c r="H80" s="33">
        <f t="shared" si="29"/>
        <v>751</v>
      </c>
      <c r="I80" s="33">
        <f t="shared" si="29"/>
        <v>784</v>
      </c>
      <c r="J80" s="33">
        <f t="shared" si="29"/>
        <v>945</v>
      </c>
      <c r="K80" s="33">
        <f t="shared" si="29"/>
        <v>1148</v>
      </c>
      <c r="L80" s="33">
        <f t="shared" si="29"/>
        <v>1582</v>
      </c>
      <c r="M80" s="33">
        <f t="shared" si="29"/>
        <v>1501</v>
      </c>
      <c r="N80" s="33">
        <f t="shared" si="29"/>
        <v>1033</v>
      </c>
      <c r="O80" s="33">
        <f t="shared" si="29"/>
        <v>568</v>
      </c>
      <c r="P80" s="33">
        <f t="shared" si="29"/>
        <v>270</v>
      </c>
      <c r="Q80" s="33">
        <f t="shared" si="29"/>
        <v>170</v>
      </c>
      <c r="R80" s="33">
        <f t="shared" si="29"/>
        <v>154</v>
      </c>
      <c r="S80" s="33">
        <f t="shared" si="29"/>
        <v>0</v>
      </c>
      <c r="T80" s="33">
        <f t="shared" si="27"/>
        <v>14638</v>
      </c>
      <c r="U80" s="31"/>
      <c r="V80" s="33"/>
      <c r="W80" s="31">
        <f t="shared" si="28"/>
        <v>12053</v>
      </c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  <c r="CA80" s="31"/>
      <c r="CB80" s="31"/>
      <c r="CC80" s="31"/>
      <c r="CD80" s="31"/>
      <c r="CE80" s="31"/>
      <c r="CF80" s="31"/>
      <c r="CG80" s="31"/>
      <c r="CH80" s="31"/>
      <c r="CI80" s="31"/>
      <c r="CJ80" s="31"/>
      <c r="CK80" s="31"/>
      <c r="CL80" s="31"/>
      <c r="CM80" s="31"/>
      <c r="CN80" s="31"/>
      <c r="CO80" s="31"/>
      <c r="CP80" s="31"/>
      <c r="CQ80" s="31"/>
      <c r="CR80" s="31"/>
      <c r="CS80" s="31"/>
      <c r="CT80" s="31"/>
      <c r="CU80" s="31"/>
      <c r="CV80" s="31"/>
      <c r="CW80" s="31"/>
      <c r="CX80" s="31"/>
      <c r="CY80" s="31"/>
      <c r="CZ80" s="31"/>
      <c r="DA80" s="31"/>
      <c r="DB80" s="31"/>
      <c r="DC80" s="31"/>
      <c r="DD80" s="31"/>
      <c r="DE80" s="31"/>
      <c r="DF80" s="31"/>
      <c r="DG80" s="31"/>
      <c r="DH80" s="31"/>
      <c r="DI80" s="31"/>
      <c r="DJ80" s="31"/>
      <c r="DK80" s="31"/>
      <c r="DL80" s="31"/>
      <c r="DM80" s="31"/>
      <c r="DN80" s="31"/>
      <c r="DO80" s="31"/>
      <c r="DP80" s="31"/>
      <c r="DQ80" s="31"/>
      <c r="DR80" s="31"/>
      <c r="DS80" s="31"/>
      <c r="DT80" s="31"/>
      <c r="DU80" s="31"/>
      <c r="DV80" s="31"/>
      <c r="DW80" s="31"/>
      <c r="DX80" s="31"/>
      <c r="DY80" s="31"/>
      <c r="DZ80" s="31"/>
      <c r="EA80" s="31"/>
      <c r="EB80" s="31"/>
      <c r="EC80" s="31"/>
      <c r="ED80" s="31"/>
      <c r="EE80" s="31"/>
      <c r="EF80" s="31"/>
      <c r="EG80" s="31"/>
      <c r="EH80" s="31"/>
      <c r="EI80" s="31"/>
      <c r="EJ80" s="31"/>
      <c r="EK80" s="31"/>
      <c r="EL80" s="31"/>
      <c r="EM80" s="31"/>
      <c r="EN80" s="31"/>
      <c r="EO80" s="31"/>
      <c r="EP80" s="31"/>
      <c r="EQ80" s="31"/>
      <c r="ER80" s="31"/>
      <c r="ES80" s="31"/>
      <c r="ET80" s="31"/>
      <c r="EU80" s="31"/>
      <c r="EV80" s="31"/>
      <c r="EW80" s="31"/>
      <c r="EX80" s="31"/>
      <c r="EY80" s="31"/>
      <c r="EZ80" s="31"/>
      <c r="FA80" s="31"/>
      <c r="FB80" s="31"/>
      <c r="FC80" s="31"/>
      <c r="FD80" s="31"/>
      <c r="FE80" s="31"/>
      <c r="FF80" s="31"/>
      <c r="FG80" s="31"/>
      <c r="FH80" s="31"/>
      <c r="FI80" s="31"/>
      <c r="FJ80" s="31"/>
      <c r="FK80" s="31"/>
      <c r="FL80" s="31"/>
      <c r="FM80" s="31"/>
      <c r="FN80" s="31"/>
      <c r="FO80" s="31"/>
      <c r="FP80" s="31"/>
      <c r="FQ80" s="31"/>
      <c r="FR80" s="31"/>
      <c r="FS80" s="31"/>
      <c r="FT80" s="31"/>
      <c r="FU80" s="31"/>
      <c r="FV80" s="31"/>
      <c r="FW80" s="31"/>
      <c r="FX80" s="31"/>
      <c r="FY80" s="31"/>
      <c r="FZ80" s="31"/>
      <c r="GA80" s="31"/>
      <c r="GB80" s="31"/>
      <c r="GC80" s="31"/>
      <c r="GD80" s="31"/>
      <c r="GE80" s="31"/>
      <c r="GF80" s="31"/>
      <c r="GG80" s="31"/>
      <c r="GH80" s="31"/>
      <c r="GI80" s="31"/>
      <c r="GJ80" s="31"/>
      <c r="GK80" s="31"/>
      <c r="GL80" s="31"/>
      <c r="GM80" s="31"/>
      <c r="GN80" s="31"/>
      <c r="GO80" s="31"/>
      <c r="GP80" s="31"/>
      <c r="GQ80" s="31"/>
      <c r="GR80" s="31"/>
      <c r="GS80" s="31"/>
      <c r="GT80" s="31"/>
      <c r="GU80" s="31"/>
      <c r="GV80" s="31"/>
      <c r="GW80" s="31"/>
      <c r="GX80" s="31"/>
      <c r="GY80" s="31"/>
      <c r="GZ80" s="31"/>
      <c r="HA80" s="31"/>
      <c r="HB80" s="31"/>
      <c r="HC80" s="31"/>
      <c r="HD80" s="31"/>
      <c r="HE80" s="31"/>
      <c r="HF80" s="31"/>
      <c r="HG80" s="31"/>
      <c r="HH80" s="31"/>
      <c r="HI80" s="31"/>
      <c r="HJ80" s="31"/>
      <c r="HK80" s="31"/>
      <c r="HL80" s="31"/>
      <c r="HM80" s="31"/>
      <c r="HN80" s="31"/>
      <c r="HO80" s="31"/>
      <c r="HP80" s="31"/>
      <c r="HQ80" s="31"/>
      <c r="HR80" s="31"/>
      <c r="HS80" s="31"/>
      <c r="HT80" s="31"/>
      <c r="HU80" s="31"/>
      <c r="HV80" s="31"/>
      <c r="HW80" s="31"/>
      <c r="HX80" s="31"/>
      <c r="HY80" s="31"/>
      <c r="HZ80" s="31"/>
      <c r="IA80" s="31"/>
      <c r="IB80" s="31"/>
      <c r="IC80" s="31"/>
      <c r="ID80" s="31"/>
      <c r="IE80" s="31"/>
      <c r="IF80" s="31"/>
      <c r="IG80" s="31"/>
      <c r="IH80" s="31"/>
      <c r="II80" s="31"/>
      <c r="IJ80" s="31"/>
      <c r="IK80" s="31"/>
      <c r="IL80" s="31"/>
      <c r="IM80" s="31"/>
      <c r="IN80" s="31"/>
      <c r="IO80" s="31"/>
      <c r="IP80" s="31"/>
      <c r="IQ80" s="31"/>
      <c r="IR80" s="31"/>
      <c r="IS80" s="31"/>
      <c r="IT80" s="31"/>
      <c r="IU80" s="31"/>
      <c r="IV80" s="31"/>
    </row>
    <row r="81" spans="1:256" ht="10.5">
      <c r="A81" s="14">
        <v>65</v>
      </c>
      <c r="B81" s="21" t="str">
        <f t="shared" si="25"/>
        <v>Chuquicamata</v>
      </c>
      <c r="C81" s="33">
        <f aca="true" t="shared" si="30" ref="C81:S81">C19+C50</f>
        <v>4153</v>
      </c>
      <c r="D81" s="33">
        <f t="shared" si="30"/>
        <v>2193</v>
      </c>
      <c r="E81" s="33">
        <f t="shared" si="30"/>
        <v>1940</v>
      </c>
      <c r="F81" s="33">
        <f t="shared" si="30"/>
        <v>518</v>
      </c>
      <c r="G81" s="33">
        <f t="shared" si="30"/>
        <v>689</v>
      </c>
      <c r="H81" s="33">
        <f t="shared" si="30"/>
        <v>926</v>
      </c>
      <c r="I81" s="33">
        <f t="shared" si="30"/>
        <v>1145</v>
      </c>
      <c r="J81" s="33">
        <f t="shared" si="30"/>
        <v>1595</v>
      </c>
      <c r="K81" s="33">
        <f t="shared" si="30"/>
        <v>1594</v>
      </c>
      <c r="L81" s="33">
        <f t="shared" si="30"/>
        <v>1418</v>
      </c>
      <c r="M81" s="33">
        <f t="shared" si="30"/>
        <v>968</v>
      </c>
      <c r="N81" s="33">
        <f t="shared" si="30"/>
        <v>550</v>
      </c>
      <c r="O81" s="33">
        <f t="shared" si="30"/>
        <v>221</v>
      </c>
      <c r="P81" s="33">
        <f t="shared" si="30"/>
        <v>144</v>
      </c>
      <c r="Q81" s="33">
        <f t="shared" si="30"/>
        <v>108</v>
      </c>
      <c r="R81" s="33">
        <f t="shared" si="30"/>
        <v>108</v>
      </c>
      <c r="S81" s="33">
        <f t="shared" si="30"/>
        <v>0</v>
      </c>
      <c r="T81" s="33">
        <f t="shared" si="27"/>
        <v>18270</v>
      </c>
      <c r="U81" s="31"/>
      <c r="V81" s="33"/>
      <c r="W81" s="31">
        <f t="shared" si="28"/>
        <v>14117</v>
      </c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  <c r="CO81" s="31"/>
      <c r="CP81" s="31"/>
      <c r="CQ81" s="31"/>
      <c r="CR81" s="31"/>
      <c r="CS81" s="31"/>
      <c r="CT81" s="31"/>
      <c r="CU81" s="31"/>
      <c r="CV81" s="31"/>
      <c r="CW81" s="31"/>
      <c r="CX81" s="31"/>
      <c r="CY81" s="31"/>
      <c r="CZ81" s="31"/>
      <c r="DA81" s="31"/>
      <c r="DB81" s="31"/>
      <c r="DC81" s="31"/>
      <c r="DD81" s="31"/>
      <c r="DE81" s="31"/>
      <c r="DF81" s="31"/>
      <c r="DG81" s="31"/>
      <c r="DH81" s="31"/>
      <c r="DI81" s="31"/>
      <c r="DJ81" s="31"/>
      <c r="DK81" s="31"/>
      <c r="DL81" s="31"/>
      <c r="DM81" s="31"/>
      <c r="DN81" s="31"/>
      <c r="DO81" s="31"/>
      <c r="DP81" s="31"/>
      <c r="DQ81" s="31"/>
      <c r="DR81" s="31"/>
      <c r="DS81" s="31"/>
      <c r="DT81" s="31"/>
      <c r="DU81" s="31"/>
      <c r="DV81" s="31"/>
      <c r="DW81" s="31"/>
      <c r="DX81" s="31"/>
      <c r="DY81" s="31"/>
      <c r="DZ81" s="31"/>
      <c r="EA81" s="31"/>
      <c r="EB81" s="31"/>
      <c r="EC81" s="31"/>
      <c r="ED81" s="31"/>
      <c r="EE81" s="31"/>
      <c r="EF81" s="31"/>
      <c r="EG81" s="31"/>
      <c r="EH81" s="31"/>
      <c r="EI81" s="31"/>
      <c r="EJ81" s="31"/>
      <c r="EK81" s="31"/>
      <c r="EL81" s="31"/>
      <c r="EM81" s="31"/>
      <c r="EN81" s="31"/>
      <c r="EO81" s="31"/>
      <c r="EP81" s="31"/>
      <c r="EQ81" s="31"/>
      <c r="ER81" s="31"/>
      <c r="ES81" s="31"/>
      <c r="ET81" s="31"/>
      <c r="EU81" s="31"/>
      <c r="EV81" s="31"/>
      <c r="EW81" s="31"/>
      <c r="EX81" s="31"/>
      <c r="EY81" s="31"/>
      <c r="EZ81" s="31"/>
      <c r="FA81" s="31"/>
      <c r="FB81" s="31"/>
      <c r="FC81" s="31"/>
      <c r="FD81" s="31"/>
      <c r="FE81" s="31"/>
      <c r="FF81" s="31"/>
      <c r="FG81" s="31"/>
      <c r="FH81" s="31"/>
      <c r="FI81" s="31"/>
      <c r="FJ81" s="31"/>
      <c r="FK81" s="31"/>
      <c r="FL81" s="31"/>
      <c r="FM81" s="31"/>
      <c r="FN81" s="31"/>
      <c r="FO81" s="31"/>
      <c r="FP81" s="31"/>
      <c r="FQ81" s="31"/>
      <c r="FR81" s="31"/>
      <c r="FS81" s="31"/>
      <c r="FT81" s="31"/>
      <c r="FU81" s="31"/>
      <c r="FV81" s="31"/>
      <c r="FW81" s="31"/>
      <c r="FX81" s="31"/>
      <c r="FY81" s="31"/>
      <c r="FZ81" s="31"/>
      <c r="GA81" s="31"/>
      <c r="GB81" s="31"/>
      <c r="GC81" s="31"/>
      <c r="GD81" s="31"/>
      <c r="GE81" s="31"/>
      <c r="GF81" s="31"/>
      <c r="GG81" s="31"/>
      <c r="GH81" s="31"/>
      <c r="GI81" s="31"/>
      <c r="GJ81" s="31"/>
      <c r="GK81" s="31"/>
      <c r="GL81" s="31"/>
      <c r="GM81" s="31"/>
      <c r="GN81" s="31"/>
      <c r="GO81" s="31"/>
      <c r="GP81" s="31"/>
      <c r="GQ81" s="31"/>
      <c r="GR81" s="31"/>
      <c r="GS81" s="31"/>
      <c r="GT81" s="31"/>
      <c r="GU81" s="31"/>
      <c r="GV81" s="31"/>
      <c r="GW81" s="31"/>
      <c r="GX81" s="31"/>
      <c r="GY81" s="31"/>
      <c r="GZ81" s="31"/>
      <c r="HA81" s="31"/>
      <c r="HB81" s="31"/>
      <c r="HC81" s="31"/>
      <c r="HD81" s="31"/>
      <c r="HE81" s="31"/>
      <c r="HF81" s="31"/>
      <c r="HG81" s="31"/>
      <c r="HH81" s="31"/>
      <c r="HI81" s="31"/>
      <c r="HJ81" s="31"/>
      <c r="HK81" s="31"/>
      <c r="HL81" s="31"/>
      <c r="HM81" s="31"/>
      <c r="HN81" s="31"/>
      <c r="HO81" s="31"/>
      <c r="HP81" s="31"/>
      <c r="HQ81" s="31"/>
      <c r="HR81" s="31"/>
      <c r="HS81" s="31"/>
      <c r="HT81" s="31"/>
      <c r="HU81" s="31"/>
      <c r="HV81" s="31"/>
      <c r="HW81" s="31"/>
      <c r="HX81" s="31"/>
      <c r="HY81" s="31"/>
      <c r="HZ81" s="31"/>
      <c r="IA81" s="31"/>
      <c r="IB81" s="31"/>
      <c r="IC81" s="31"/>
      <c r="ID81" s="31"/>
      <c r="IE81" s="31"/>
      <c r="IF81" s="31"/>
      <c r="IG81" s="31"/>
      <c r="IH81" s="31"/>
      <c r="II81" s="31"/>
      <c r="IJ81" s="31"/>
      <c r="IK81" s="31"/>
      <c r="IL81" s="31"/>
      <c r="IM81" s="31"/>
      <c r="IN81" s="31"/>
      <c r="IO81" s="31"/>
      <c r="IP81" s="31"/>
      <c r="IQ81" s="31"/>
      <c r="IR81" s="31"/>
      <c r="IS81" s="31"/>
      <c r="IT81" s="31"/>
      <c r="IU81" s="31"/>
      <c r="IV81" s="31"/>
    </row>
    <row r="82" spans="1:256" ht="10.5">
      <c r="A82" s="14">
        <v>68</v>
      </c>
      <c r="B82" s="21" t="str">
        <f t="shared" si="25"/>
        <v>Río Blanco</v>
      </c>
      <c r="C82" s="33">
        <f aca="true" t="shared" si="31" ref="C82:S82">C20+C51</f>
        <v>790</v>
      </c>
      <c r="D82" s="33">
        <f t="shared" si="31"/>
        <v>343</v>
      </c>
      <c r="E82" s="33">
        <f t="shared" si="31"/>
        <v>273</v>
      </c>
      <c r="F82" s="33">
        <f t="shared" si="31"/>
        <v>74</v>
      </c>
      <c r="G82" s="33">
        <f t="shared" si="31"/>
        <v>182</v>
      </c>
      <c r="H82" s="33">
        <f t="shared" si="31"/>
        <v>249</v>
      </c>
      <c r="I82" s="33">
        <f t="shared" si="31"/>
        <v>207</v>
      </c>
      <c r="J82" s="33">
        <f t="shared" si="31"/>
        <v>219</v>
      </c>
      <c r="K82" s="33">
        <f t="shared" si="31"/>
        <v>219</v>
      </c>
      <c r="L82" s="33">
        <f t="shared" si="31"/>
        <v>190</v>
      </c>
      <c r="M82" s="33">
        <f t="shared" si="31"/>
        <v>174</v>
      </c>
      <c r="N82" s="33">
        <f t="shared" si="31"/>
        <v>94</v>
      </c>
      <c r="O82" s="33">
        <f t="shared" si="31"/>
        <v>48</v>
      </c>
      <c r="P82" s="33">
        <f t="shared" si="31"/>
        <v>18</v>
      </c>
      <c r="Q82" s="33">
        <f t="shared" si="31"/>
        <v>16</v>
      </c>
      <c r="R82" s="33">
        <f t="shared" si="31"/>
        <v>24</v>
      </c>
      <c r="S82" s="33">
        <f t="shared" si="31"/>
        <v>0</v>
      </c>
      <c r="T82" s="33">
        <f t="shared" si="27"/>
        <v>3120</v>
      </c>
      <c r="U82" s="31"/>
      <c r="V82" s="33"/>
      <c r="W82" s="31">
        <f t="shared" si="28"/>
        <v>2330</v>
      </c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  <c r="CO82" s="31"/>
      <c r="CP82" s="31"/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1"/>
      <c r="DB82" s="31"/>
      <c r="DC82" s="31"/>
      <c r="DD82" s="31"/>
      <c r="DE82" s="31"/>
      <c r="DF82" s="31"/>
      <c r="DG82" s="31"/>
      <c r="DH82" s="31"/>
      <c r="DI82" s="31"/>
      <c r="DJ82" s="31"/>
      <c r="DK82" s="31"/>
      <c r="DL82" s="31"/>
      <c r="DM82" s="31"/>
      <c r="DN82" s="31"/>
      <c r="DO82" s="31"/>
      <c r="DP82" s="31"/>
      <c r="DQ82" s="31"/>
      <c r="DR82" s="31"/>
      <c r="DS82" s="31"/>
      <c r="DT82" s="31"/>
      <c r="DU82" s="31"/>
      <c r="DV82" s="31"/>
      <c r="DW82" s="31"/>
      <c r="DX82" s="31"/>
      <c r="DY82" s="31"/>
      <c r="DZ82" s="31"/>
      <c r="EA82" s="31"/>
      <c r="EB82" s="31"/>
      <c r="EC82" s="31"/>
      <c r="ED82" s="31"/>
      <c r="EE82" s="31"/>
      <c r="EF82" s="31"/>
      <c r="EG82" s="31"/>
      <c r="EH82" s="31"/>
      <c r="EI82" s="31"/>
      <c r="EJ82" s="31"/>
      <c r="EK82" s="31"/>
      <c r="EL82" s="31"/>
      <c r="EM82" s="31"/>
      <c r="EN82" s="31"/>
      <c r="EO82" s="31"/>
      <c r="EP82" s="31"/>
      <c r="EQ82" s="31"/>
      <c r="ER82" s="31"/>
      <c r="ES82" s="31"/>
      <c r="ET82" s="31"/>
      <c r="EU82" s="31"/>
      <c r="EV82" s="31"/>
      <c r="EW82" s="31"/>
      <c r="EX82" s="31"/>
      <c r="EY82" s="31"/>
      <c r="EZ82" s="31"/>
      <c r="FA82" s="31"/>
      <c r="FB82" s="31"/>
      <c r="FC82" s="31"/>
      <c r="FD82" s="31"/>
      <c r="FE82" s="31"/>
      <c r="FF82" s="31"/>
      <c r="FG82" s="31"/>
      <c r="FH82" s="31"/>
      <c r="FI82" s="31"/>
      <c r="FJ82" s="31"/>
      <c r="FK82" s="31"/>
      <c r="FL82" s="31"/>
      <c r="FM82" s="31"/>
      <c r="FN82" s="31"/>
      <c r="FO82" s="31"/>
      <c r="FP82" s="31"/>
      <c r="FQ82" s="31"/>
      <c r="FR82" s="31"/>
      <c r="FS82" s="31"/>
      <c r="FT82" s="31"/>
      <c r="FU82" s="31"/>
      <c r="FV82" s="31"/>
      <c r="FW82" s="31"/>
      <c r="FX82" s="31"/>
      <c r="FY82" s="31"/>
      <c r="FZ82" s="31"/>
      <c r="GA82" s="31"/>
      <c r="GB82" s="31"/>
      <c r="GC82" s="31"/>
      <c r="GD82" s="31"/>
      <c r="GE82" s="31"/>
      <c r="GF82" s="31"/>
      <c r="GG82" s="31"/>
      <c r="GH82" s="31"/>
      <c r="GI82" s="31"/>
      <c r="GJ82" s="31"/>
      <c r="GK82" s="31"/>
      <c r="GL82" s="31"/>
      <c r="GM82" s="31"/>
      <c r="GN82" s="31"/>
      <c r="GO82" s="31"/>
      <c r="GP82" s="31"/>
      <c r="GQ82" s="31"/>
      <c r="GR82" s="31"/>
      <c r="GS82" s="31"/>
      <c r="GT82" s="31"/>
      <c r="GU82" s="31"/>
      <c r="GV82" s="31"/>
      <c r="GW82" s="31"/>
      <c r="GX82" s="31"/>
      <c r="GY82" s="31"/>
      <c r="GZ82" s="31"/>
      <c r="HA82" s="31"/>
      <c r="HB82" s="31"/>
      <c r="HC82" s="31"/>
      <c r="HD82" s="31"/>
      <c r="HE82" s="31"/>
      <c r="HF82" s="31"/>
      <c r="HG82" s="31"/>
      <c r="HH82" s="31"/>
      <c r="HI82" s="31"/>
      <c r="HJ82" s="31"/>
      <c r="HK82" s="31"/>
      <c r="HL82" s="31"/>
      <c r="HM82" s="31"/>
      <c r="HN82" s="31"/>
      <c r="HO82" s="31"/>
      <c r="HP82" s="31"/>
      <c r="HQ82" s="31"/>
      <c r="HR82" s="31"/>
      <c r="HS82" s="31"/>
      <c r="HT82" s="31"/>
      <c r="HU82" s="31"/>
      <c r="HV82" s="31"/>
      <c r="HW82" s="31"/>
      <c r="HX82" s="31"/>
      <c r="HY82" s="31"/>
      <c r="HZ82" s="31"/>
      <c r="IA82" s="31"/>
      <c r="IB82" s="31"/>
      <c r="IC82" s="31"/>
      <c r="ID82" s="31"/>
      <c r="IE82" s="31"/>
      <c r="IF82" s="31"/>
      <c r="IG82" s="31"/>
      <c r="IH82" s="31"/>
      <c r="II82" s="31"/>
      <c r="IJ82" s="31"/>
      <c r="IK82" s="31"/>
      <c r="IL82" s="31"/>
      <c r="IM82" s="31"/>
      <c r="IN82" s="31"/>
      <c r="IO82" s="31"/>
      <c r="IP82" s="31"/>
      <c r="IQ82" s="31"/>
      <c r="IR82" s="31"/>
      <c r="IS82" s="31"/>
      <c r="IT82" s="31"/>
      <c r="IU82" s="31"/>
      <c r="IV82" s="31"/>
    </row>
    <row r="83" spans="1:256" ht="10.5">
      <c r="A83" s="14">
        <v>76</v>
      </c>
      <c r="B83" s="21" t="str">
        <f t="shared" si="25"/>
        <v>Isapre Fundación</v>
      </c>
      <c r="C83" s="33">
        <f aca="true" t="shared" si="32" ref="C83:S83">C21+C52</f>
        <v>2350</v>
      </c>
      <c r="D83" s="33">
        <f t="shared" si="32"/>
        <v>951</v>
      </c>
      <c r="E83" s="33">
        <f t="shared" si="32"/>
        <v>911</v>
      </c>
      <c r="F83" s="33">
        <f t="shared" si="32"/>
        <v>791</v>
      </c>
      <c r="G83" s="33">
        <f t="shared" si="32"/>
        <v>972</v>
      </c>
      <c r="H83" s="33">
        <f t="shared" si="32"/>
        <v>814</v>
      </c>
      <c r="I83" s="33">
        <f t="shared" si="32"/>
        <v>875</v>
      </c>
      <c r="J83" s="33">
        <f t="shared" si="32"/>
        <v>781</v>
      </c>
      <c r="K83" s="33">
        <f t="shared" si="32"/>
        <v>708</v>
      </c>
      <c r="L83" s="33">
        <f t="shared" si="32"/>
        <v>877</v>
      </c>
      <c r="M83" s="33">
        <f t="shared" si="32"/>
        <v>1198</v>
      </c>
      <c r="N83" s="33">
        <f t="shared" si="32"/>
        <v>1021</v>
      </c>
      <c r="O83" s="33">
        <f t="shared" si="32"/>
        <v>637</v>
      </c>
      <c r="P83" s="33">
        <f t="shared" si="32"/>
        <v>615</v>
      </c>
      <c r="Q83" s="33">
        <f t="shared" si="32"/>
        <v>627</v>
      </c>
      <c r="R83" s="33">
        <f t="shared" si="32"/>
        <v>761</v>
      </c>
      <c r="S83" s="33">
        <f t="shared" si="32"/>
        <v>0</v>
      </c>
      <c r="T83" s="33">
        <f t="shared" si="27"/>
        <v>14889</v>
      </c>
      <c r="U83" s="31"/>
      <c r="V83" s="33"/>
      <c r="W83" s="31">
        <f t="shared" si="28"/>
        <v>12539</v>
      </c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  <c r="CO83" s="31"/>
      <c r="CP83" s="31"/>
      <c r="CQ83" s="31"/>
      <c r="CR83" s="31"/>
      <c r="CS83" s="31"/>
      <c r="CT83" s="31"/>
      <c r="CU83" s="31"/>
      <c r="CV83" s="31"/>
      <c r="CW83" s="31"/>
      <c r="CX83" s="31"/>
      <c r="CY83" s="31"/>
      <c r="CZ83" s="31"/>
      <c r="DA83" s="31"/>
      <c r="DB83" s="31"/>
      <c r="DC83" s="31"/>
      <c r="DD83" s="31"/>
      <c r="DE83" s="31"/>
      <c r="DF83" s="31"/>
      <c r="DG83" s="31"/>
      <c r="DH83" s="31"/>
      <c r="DI83" s="31"/>
      <c r="DJ83" s="31"/>
      <c r="DK83" s="31"/>
      <c r="DL83" s="31"/>
      <c r="DM83" s="31"/>
      <c r="DN83" s="31"/>
      <c r="DO83" s="31"/>
      <c r="DP83" s="31"/>
      <c r="DQ83" s="31"/>
      <c r="DR83" s="31"/>
      <c r="DS83" s="31"/>
      <c r="DT83" s="31"/>
      <c r="DU83" s="31"/>
      <c r="DV83" s="31"/>
      <c r="DW83" s="31"/>
      <c r="DX83" s="31"/>
      <c r="DY83" s="31"/>
      <c r="DZ83" s="31"/>
      <c r="EA83" s="31"/>
      <c r="EB83" s="31"/>
      <c r="EC83" s="31"/>
      <c r="ED83" s="31"/>
      <c r="EE83" s="31"/>
      <c r="EF83" s="31"/>
      <c r="EG83" s="31"/>
      <c r="EH83" s="31"/>
      <c r="EI83" s="31"/>
      <c r="EJ83" s="31"/>
      <c r="EK83" s="31"/>
      <c r="EL83" s="31"/>
      <c r="EM83" s="31"/>
      <c r="EN83" s="31"/>
      <c r="EO83" s="31"/>
      <c r="EP83" s="31"/>
      <c r="EQ83" s="31"/>
      <c r="ER83" s="31"/>
      <c r="ES83" s="31"/>
      <c r="ET83" s="31"/>
      <c r="EU83" s="31"/>
      <c r="EV83" s="31"/>
      <c r="EW83" s="31"/>
      <c r="EX83" s="31"/>
      <c r="EY83" s="31"/>
      <c r="EZ83" s="31"/>
      <c r="FA83" s="31"/>
      <c r="FB83" s="31"/>
      <c r="FC83" s="31"/>
      <c r="FD83" s="31"/>
      <c r="FE83" s="31"/>
      <c r="FF83" s="31"/>
      <c r="FG83" s="31"/>
      <c r="FH83" s="31"/>
      <c r="FI83" s="31"/>
      <c r="FJ83" s="31"/>
      <c r="FK83" s="31"/>
      <c r="FL83" s="31"/>
      <c r="FM83" s="31"/>
      <c r="FN83" s="31"/>
      <c r="FO83" s="31"/>
      <c r="FP83" s="31"/>
      <c r="FQ83" s="31"/>
      <c r="FR83" s="31"/>
      <c r="FS83" s="31"/>
      <c r="FT83" s="31"/>
      <c r="FU83" s="31"/>
      <c r="FV83" s="31"/>
      <c r="FW83" s="31"/>
      <c r="FX83" s="31"/>
      <c r="FY83" s="31"/>
      <c r="FZ83" s="31"/>
      <c r="GA83" s="31"/>
      <c r="GB83" s="31"/>
      <c r="GC83" s="31"/>
      <c r="GD83" s="31"/>
      <c r="GE83" s="31"/>
      <c r="GF83" s="31"/>
      <c r="GG83" s="31"/>
      <c r="GH83" s="31"/>
      <c r="GI83" s="31"/>
      <c r="GJ83" s="31"/>
      <c r="GK83" s="31"/>
      <c r="GL83" s="31"/>
      <c r="GM83" s="31"/>
      <c r="GN83" s="31"/>
      <c r="GO83" s="31"/>
      <c r="GP83" s="31"/>
      <c r="GQ83" s="31"/>
      <c r="GR83" s="31"/>
      <c r="GS83" s="31"/>
      <c r="GT83" s="31"/>
      <c r="GU83" s="31"/>
      <c r="GV83" s="31"/>
      <c r="GW83" s="31"/>
      <c r="GX83" s="31"/>
      <c r="GY83" s="31"/>
      <c r="GZ83" s="31"/>
      <c r="HA83" s="31"/>
      <c r="HB83" s="31"/>
      <c r="HC83" s="31"/>
      <c r="HD83" s="31"/>
      <c r="HE83" s="31"/>
      <c r="HF83" s="31"/>
      <c r="HG83" s="31"/>
      <c r="HH83" s="31"/>
      <c r="HI83" s="31"/>
      <c r="HJ83" s="31"/>
      <c r="HK83" s="31"/>
      <c r="HL83" s="31"/>
      <c r="HM83" s="31"/>
      <c r="HN83" s="31"/>
      <c r="HO83" s="31"/>
      <c r="HP83" s="31"/>
      <c r="HQ83" s="31"/>
      <c r="HR83" s="31"/>
      <c r="HS83" s="31"/>
      <c r="HT83" s="31"/>
      <c r="HU83" s="31"/>
      <c r="HV83" s="31"/>
      <c r="HW83" s="31"/>
      <c r="HX83" s="31"/>
      <c r="HY83" s="31"/>
      <c r="HZ83" s="31"/>
      <c r="IA83" s="31"/>
      <c r="IB83" s="31"/>
      <c r="IC83" s="31"/>
      <c r="ID83" s="31"/>
      <c r="IE83" s="31"/>
      <c r="IF83" s="31"/>
      <c r="IG83" s="31"/>
      <c r="IH83" s="31"/>
      <c r="II83" s="31"/>
      <c r="IJ83" s="31"/>
      <c r="IK83" s="31"/>
      <c r="IL83" s="31"/>
      <c r="IM83" s="31"/>
      <c r="IN83" s="31"/>
      <c r="IO83" s="31"/>
      <c r="IP83" s="31"/>
      <c r="IQ83" s="31"/>
      <c r="IR83" s="31"/>
      <c r="IS83" s="31"/>
      <c r="IT83" s="31"/>
      <c r="IU83" s="31"/>
      <c r="IV83" s="31"/>
    </row>
    <row r="84" spans="1:256" ht="10.5">
      <c r="A84" s="14">
        <v>94</v>
      </c>
      <c r="B84" s="21" t="str">
        <f t="shared" si="25"/>
        <v>Cruz del Norte</v>
      </c>
      <c r="C84" s="33">
        <f aca="true" t="shared" si="33" ref="C84:S84">C22+C53</f>
        <v>460</v>
      </c>
      <c r="D84" s="33">
        <f t="shared" si="33"/>
        <v>193</v>
      </c>
      <c r="E84" s="33">
        <f t="shared" si="33"/>
        <v>110</v>
      </c>
      <c r="F84" s="33">
        <f t="shared" si="33"/>
        <v>32</v>
      </c>
      <c r="G84" s="33">
        <f t="shared" si="33"/>
        <v>72</v>
      </c>
      <c r="H84" s="33">
        <f t="shared" si="33"/>
        <v>111</v>
      </c>
      <c r="I84" s="33">
        <f t="shared" si="33"/>
        <v>97</v>
      </c>
      <c r="J84" s="33">
        <f t="shared" si="33"/>
        <v>156</v>
      </c>
      <c r="K84" s="33">
        <f t="shared" si="33"/>
        <v>128</v>
      </c>
      <c r="L84" s="33">
        <f t="shared" si="33"/>
        <v>90</v>
      </c>
      <c r="M84" s="33">
        <f t="shared" si="33"/>
        <v>37</v>
      </c>
      <c r="N84" s="33">
        <f t="shared" si="33"/>
        <v>12</v>
      </c>
      <c r="O84" s="33">
        <f t="shared" si="33"/>
        <v>8</v>
      </c>
      <c r="P84" s="33">
        <f t="shared" si="33"/>
        <v>9</v>
      </c>
      <c r="Q84" s="33">
        <f t="shared" si="33"/>
        <v>2</v>
      </c>
      <c r="R84" s="33">
        <f t="shared" si="33"/>
        <v>2</v>
      </c>
      <c r="S84" s="33">
        <f t="shared" si="33"/>
        <v>0</v>
      </c>
      <c r="T84" s="33">
        <f t="shared" si="27"/>
        <v>1519</v>
      </c>
      <c r="U84" s="31"/>
      <c r="V84" s="33"/>
      <c r="W84" s="31">
        <f t="shared" si="28"/>
        <v>1059</v>
      </c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  <c r="CO84" s="31"/>
      <c r="CP84" s="31"/>
      <c r="CQ84" s="31"/>
      <c r="CR84" s="31"/>
      <c r="CS84" s="31"/>
      <c r="CT84" s="31"/>
      <c r="CU84" s="31"/>
      <c r="CV84" s="31"/>
      <c r="CW84" s="31"/>
      <c r="CX84" s="31"/>
      <c r="CY84" s="31"/>
      <c r="CZ84" s="31"/>
      <c r="DA84" s="31"/>
      <c r="DB84" s="31"/>
      <c r="DC84" s="31"/>
      <c r="DD84" s="31"/>
      <c r="DE84" s="31"/>
      <c r="DF84" s="31"/>
      <c r="DG84" s="31"/>
      <c r="DH84" s="31"/>
      <c r="DI84" s="31"/>
      <c r="DJ84" s="31"/>
      <c r="DK84" s="31"/>
      <c r="DL84" s="31"/>
      <c r="DM84" s="31"/>
      <c r="DN84" s="31"/>
      <c r="DO84" s="31"/>
      <c r="DP84" s="31"/>
      <c r="DQ84" s="31"/>
      <c r="DR84" s="31"/>
      <c r="DS84" s="31"/>
      <c r="DT84" s="31"/>
      <c r="DU84" s="31"/>
      <c r="DV84" s="31"/>
      <c r="DW84" s="31"/>
      <c r="DX84" s="31"/>
      <c r="DY84" s="31"/>
      <c r="DZ84" s="31"/>
      <c r="EA84" s="31"/>
      <c r="EB84" s="31"/>
      <c r="EC84" s="31"/>
      <c r="ED84" s="31"/>
      <c r="EE84" s="31"/>
      <c r="EF84" s="31"/>
      <c r="EG84" s="31"/>
      <c r="EH84" s="31"/>
      <c r="EI84" s="31"/>
      <c r="EJ84" s="31"/>
      <c r="EK84" s="31"/>
      <c r="EL84" s="31"/>
      <c r="EM84" s="31"/>
      <c r="EN84" s="31"/>
      <c r="EO84" s="31"/>
      <c r="EP84" s="31"/>
      <c r="EQ84" s="31"/>
      <c r="ER84" s="31"/>
      <c r="ES84" s="31"/>
      <c r="ET84" s="31"/>
      <c r="EU84" s="31"/>
      <c r="EV84" s="31"/>
      <c r="EW84" s="31"/>
      <c r="EX84" s="31"/>
      <c r="EY84" s="31"/>
      <c r="EZ84" s="31"/>
      <c r="FA84" s="31"/>
      <c r="FB84" s="31"/>
      <c r="FC84" s="31"/>
      <c r="FD84" s="31"/>
      <c r="FE84" s="31"/>
      <c r="FF84" s="31"/>
      <c r="FG84" s="31"/>
      <c r="FH84" s="31"/>
      <c r="FI84" s="31"/>
      <c r="FJ84" s="31"/>
      <c r="FK84" s="31"/>
      <c r="FL84" s="31"/>
      <c r="FM84" s="31"/>
      <c r="FN84" s="31"/>
      <c r="FO84" s="31"/>
      <c r="FP84" s="31"/>
      <c r="FQ84" s="31"/>
      <c r="FR84" s="31"/>
      <c r="FS84" s="31"/>
      <c r="FT84" s="31"/>
      <c r="FU84" s="31"/>
      <c r="FV84" s="31"/>
      <c r="FW84" s="31"/>
      <c r="FX84" s="31"/>
      <c r="FY84" s="31"/>
      <c r="FZ84" s="31"/>
      <c r="GA84" s="31"/>
      <c r="GB84" s="31"/>
      <c r="GC84" s="31"/>
      <c r="GD84" s="31"/>
      <c r="GE84" s="31"/>
      <c r="GF84" s="31"/>
      <c r="GG84" s="31"/>
      <c r="GH84" s="31"/>
      <c r="GI84" s="31"/>
      <c r="GJ84" s="31"/>
      <c r="GK84" s="31"/>
      <c r="GL84" s="31"/>
      <c r="GM84" s="31"/>
      <c r="GN84" s="31"/>
      <c r="GO84" s="31"/>
      <c r="GP84" s="31"/>
      <c r="GQ84" s="31"/>
      <c r="GR84" s="31"/>
      <c r="GS84" s="31"/>
      <c r="GT84" s="31"/>
      <c r="GU84" s="31"/>
      <c r="GV84" s="31"/>
      <c r="GW84" s="31"/>
      <c r="GX84" s="31"/>
      <c r="GY84" s="31"/>
      <c r="GZ84" s="31"/>
      <c r="HA84" s="31"/>
      <c r="HB84" s="31"/>
      <c r="HC84" s="31"/>
      <c r="HD84" s="31"/>
      <c r="HE84" s="31"/>
      <c r="HF84" s="31"/>
      <c r="HG84" s="31"/>
      <c r="HH84" s="31"/>
      <c r="HI84" s="31"/>
      <c r="HJ84" s="31"/>
      <c r="HK84" s="31"/>
      <c r="HL84" s="31"/>
      <c r="HM84" s="31"/>
      <c r="HN84" s="31"/>
      <c r="HO84" s="31"/>
      <c r="HP84" s="31"/>
      <c r="HQ84" s="31"/>
      <c r="HR84" s="31"/>
      <c r="HS84" s="31"/>
      <c r="HT84" s="31"/>
      <c r="HU84" s="31"/>
      <c r="HV84" s="31"/>
      <c r="HW84" s="31"/>
      <c r="HX84" s="31"/>
      <c r="HY84" s="31"/>
      <c r="HZ84" s="31"/>
      <c r="IA84" s="31"/>
      <c r="IB84" s="31"/>
      <c r="IC84" s="31"/>
      <c r="ID84" s="31"/>
      <c r="IE84" s="31"/>
      <c r="IF84" s="31"/>
      <c r="IG84" s="31"/>
      <c r="IH84" s="31"/>
      <c r="II84" s="31"/>
      <c r="IJ84" s="31"/>
      <c r="IK84" s="31"/>
      <c r="IL84" s="31"/>
      <c r="IM84" s="31"/>
      <c r="IN84" s="31"/>
      <c r="IO84" s="31"/>
      <c r="IP84" s="31"/>
      <c r="IQ84" s="31"/>
      <c r="IR84" s="31"/>
      <c r="IS84" s="31"/>
      <c r="IT84" s="31"/>
      <c r="IU84" s="31"/>
      <c r="IV84" s="31"/>
    </row>
    <row r="85" spans="1:256" ht="10.5">
      <c r="A85" s="14"/>
      <c r="B85" s="14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1"/>
      <c r="CS85" s="31"/>
      <c r="CT85" s="31"/>
      <c r="CU85" s="31"/>
      <c r="CV85" s="31"/>
      <c r="CW85" s="31"/>
      <c r="CX85" s="31"/>
      <c r="CY85" s="31"/>
      <c r="CZ85" s="31"/>
      <c r="DA85" s="31"/>
      <c r="DB85" s="31"/>
      <c r="DC85" s="31"/>
      <c r="DD85" s="31"/>
      <c r="DE85" s="31"/>
      <c r="DF85" s="31"/>
      <c r="DG85" s="31"/>
      <c r="DH85" s="31"/>
      <c r="DI85" s="31"/>
      <c r="DJ85" s="31"/>
      <c r="DK85" s="31"/>
      <c r="DL85" s="31"/>
      <c r="DM85" s="31"/>
      <c r="DN85" s="31"/>
      <c r="DO85" s="31"/>
      <c r="DP85" s="31"/>
      <c r="DQ85" s="31"/>
      <c r="DR85" s="31"/>
      <c r="DS85" s="31"/>
      <c r="DT85" s="31"/>
      <c r="DU85" s="31"/>
      <c r="DV85" s="31"/>
      <c r="DW85" s="31"/>
      <c r="DX85" s="31"/>
      <c r="DY85" s="31"/>
      <c r="DZ85" s="31"/>
      <c r="EA85" s="31"/>
      <c r="EB85" s="31"/>
      <c r="EC85" s="31"/>
      <c r="ED85" s="31"/>
      <c r="EE85" s="31"/>
      <c r="EF85" s="31"/>
      <c r="EG85" s="31"/>
      <c r="EH85" s="31"/>
      <c r="EI85" s="31"/>
      <c r="EJ85" s="31"/>
      <c r="EK85" s="31"/>
      <c r="EL85" s="31"/>
      <c r="EM85" s="31"/>
      <c r="EN85" s="31"/>
      <c r="EO85" s="31"/>
      <c r="EP85" s="31"/>
      <c r="EQ85" s="31"/>
      <c r="ER85" s="31"/>
      <c r="ES85" s="31"/>
      <c r="ET85" s="31"/>
      <c r="EU85" s="31"/>
      <c r="EV85" s="31"/>
      <c r="EW85" s="31"/>
      <c r="EX85" s="31"/>
      <c r="EY85" s="31"/>
      <c r="EZ85" s="31"/>
      <c r="FA85" s="31"/>
      <c r="FB85" s="31"/>
      <c r="FC85" s="31"/>
      <c r="FD85" s="31"/>
      <c r="FE85" s="31"/>
      <c r="FF85" s="31"/>
      <c r="FG85" s="31"/>
      <c r="FH85" s="31"/>
      <c r="FI85" s="31"/>
      <c r="FJ85" s="31"/>
      <c r="FK85" s="31"/>
      <c r="FL85" s="31"/>
      <c r="FM85" s="31"/>
      <c r="FN85" s="31"/>
      <c r="FO85" s="31"/>
      <c r="FP85" s="31"/>
      <c r="FQ85" s="31"/>
      <c r="FR85" s="31"/>
      <c r="FS85" s="31"/>
      <c r="FT85" s="31"/>
      <c r="FU85" s="31"/>
      <c r="FV85" s="31"/>
      <c r="FW85" s="31"/>
      <c r="FX85" s="31"/>
      <c r="FY85" s="31"/>
      <c r="FZ85" s="31"/>
      <c r="GA85" s="31"/>
      <c r="GB85" s="31"/>
      <c r="GC85" s="31"/>
      <c r="GD85" s="31"/>
      <c r="GE85" s="31"/>
      <c r="GF85" s="31"/>
      <c r="GG85" s="31"/>
      <c r="GH85" s="31"/>
      <c r="GI85" s="31"/>
      <c r="GJ85" s="31"/>
      <c r="GK85" s="31"/>
      <c r="GL85" s="31"/>
      <c r="GM85" s="31"/>
      <c r="GN85" s="31"/>
      <c r="GO85" s="31"/>
      <c r="GP85" s="31"/>
      <c r="GQ85" s="31"/>
      <c r="GR85" s="31"/>
      <c r="GS85" s="31"/>
      <c r="GT85" s="31"/>
      <c r="GU85" s="31"/>
      <c r="GV85" s="31"/>
      <c r="GW85" s="31"/>
      <c r="GX85" s="31"/>
      <c r="GY85" s="31"/>
      <c r="GZ85" s="31"/>
      <c r="HA85" s="31"/>
      <c r="HB85" s="31"/>
      <c r="HC85" s="31"/>
      <c r="HD85" s="31"/>
      <c r="HE85" s="31"/>
      <c r="HF85" s="31"/>
      <c r="HG85" s="31"/>
      <c r="HH85" s="31"/>
      <c r="HI85" s="31"/>
      <c r="HJ85" s="31"/>
      <c r="HK85" s="31"/>
      <c r="HL85" s="31"/>
      <c r="HM85" s="31"/>
      <c r="HN85" s="31"/>
      <c r="HO85" s="31"/>
      <c r="HP85" s="31"/>
      <c r="HQ85" s="31"/>
      <c r="HR85" s="31"/>
      <c r="HS85" s="31"/>
      <c r="HT85" s="31"/>
      <c r="HU85" s="31"/>
      <c r="HV85" s="31"/>
      <c r="HW85" s="31"/>
      <c r="HX85" s="31"/>
      <c r="HY85" s="31"/>
      <c r="HZ85" s="31"/>
      <c r="IA85" s="31"/>
      <c r="IB85" s="31"/>
      <c r="IC85" s="31"/>
      <c r="ID85" s="31"/>
      <c r="IE85" s="31"/>
      <c r="IF85" s="31"/>
      <c r="IG85" s="31"/>
      <c r="IH85" s="31"/>
      <c r="II85" s="31"/>
      <c r="IJ85" s="31"/>
      <c r="IK85" s="31"/>
      <c r="IL85" s="31"/>
      <c r="IM85" s="31"/>
      <c r="IN85" s="31"/>
      <c r="IO85" s="31"/>
      <c r="IP85" s="31"/>
      <c r="IQ85" s="31"/>
      <c r="IR85" s="31"/>
      <c r="IS85" s="31"/>
      <c r="IT85" s="31"/>
      <c r="IU85" s="31"/>
      <c r="IV85" s="31"/>
    </row>
    <row r="86" spans="1:256" ht="10.5">
      <c r="A86" s="119"/>
      <c r="B86" s="119" t="s">
        <v>49</v>
      </c>
      <c r="C86" s="139">
        <f aca="true" t="shared" si="34" ref="C86:T86">SUM(C79:C84)</f>
        <v>10674</v>
      </c>
      <c r="D86" s="139">
        <f>SUM(D79:D84)</f>
        <v>5057</v>
      </c>
      <c r="E86" s="139">
        <f t="shared" si="34"/>
        <v>4459</v>
      </c>
      <c r="F86" s="139">
        <f t="shared" si="34"/>
        <v>1872</v>
      </c>
      <c r="G86" s="139">
        <f t="shared" si="34"/>
        <v>2571</v>
      </c>
      <c r="H86" s="139">
        <f t="shared" si="34"/>
        <v>2940</v>
      </c>
      <c r="I86" s="139">
        <f t="shared" si="34"/>
        <v>3211</v>
      </c>
      <c r="J86" s="139">
        <f t="shared" si="34"/>
        <v>3877</v>
      </c>
      <c r="K86" s="139">
        <f t="shared" si="34"/>
        <v>4080</v>
      </c>
      <c r="L86" s="139">
        <f t="shared" si="34"/>
        <v>4403</v>
      </c>
      <c r="M86" s="139">
        <f t="shared" si="34"/>
        <v>4010</v>
      </c>
      <c r="N86" s="139">
        <f t="shared" si="34"/>
        <v>2757</v>
      </c>
      <c r="O86" s="139">
        <f t="shared" si="34"/>
        <v>1511</v>
      </c>
      <c r="P86" s="139">
        <f t="shared" si="34"/>
        <v>1069</v>
      </c>
      <c r="Q86" s="139">
        <f t="shared" si="34"/>
        <v>945</v>
      </c>
      <c r="R86" s="139">
        <f t="shared" si="34"/>
        <v>1071</v>
      </c>
      <c r="S86" s="139">
        <f t="shared" si="34"/>
        <v>0</v>
      </c>
      <c r="T86" s="139">
        <f t="shared" si="34"/>
        <v>54507</v>
      </c>
      <c r="U86" s="31">
        <v>0</v>
      </c>
      <c r="V86" s="33"/>
      <c r="W86" s="33">
        <f>SUM(W79:W84)</f>
        <v>43833</v>
      </c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1"/>
      <c r="CS86" s="31"/>
      <c r="CT86" s="31"/>
      <c r="CU86" s="31"/>
      <c r="CV86" s="31"/>
      <c r="CW86" s="31"/>
      <c r="CX86" s="31"/>
      <c r="CY86" s="31"/>
      <c r="CZ86" s="31"/>
      <c r="DA86" s="31"/>
      <c r="DB86" s="31"/>
      <c r="DC86" s="31"/>
      <c r="DD86" s="31"/>
      <c r="DE86" s="31"/>
      <c r="DF86" s="31"/>
      <c r="DG86" s="31"/>
      <c r="DH86" s="31"/>
      <c r="DI86" s="31"/>
      <c r="DJ86" s="31"/>
      <c r="DK86" s="31"/>
      <c r="DL86" s="31"/>
      <c r="DM86" s="31"/>
      <c r="DN86" s="31"/>
      <c r="DO86" s="31"/>
      <c r="DP86" s="31"/>
      <c r="DQ86" s="31"/>
      <c r="DR86" s="31"/>
      <c r="DS86" s="31"/>
      <c r="DT86" s="31"/>
      <c r="DU86" s="31"/>
      <c r="DV86" s="31"/>
      <c r="DW86" s="31"/>
      <c r="DX86" s="31"/>
      <c r="DY86" s="31"/>
      <c r="DZ86" s="31"/>
      <c r="EA86" s="31"/>
      <c r="EB86" s="31"/>
      <c r="EC86" s="31"/>
      <c r="ED86" s="31"/>
      <c r="EE86" s="31"/>
      <c r="EF86" s="31"/>
      <c r="EG86" s="31"/>
      <c r="EH86" s="31"/>
      <c r="EI86" s="31"/>
      <c r="EJ86" s="31"/>
      <c r="EK86" s="31"/>
      <c r="EL86" s="31"/>
      <c r="EM86" s="31"/>
      <c r="EN86" s="31"/>
      <c r="EO86" s="31"/>
      <c r="EP86" s="31"/>
      <c r="EQ86" s="31"/>
      <c r="ER86" s="31"/>
      <c r="ES86" s="31"/>
      <c r="ET86" s="31"/>
      <c r="EU86" s="31"/>
      <c r="EV86" s="31"/>
      <c r="EW86" s="31"/>
      <c r="EX86" s="31"/>
      <c r="EY86" s="31"/>
      <c r="EZ86" s="31"/>
      <c r="FA86" s="31"/>
      <c r="FB86" s="31"/>
      <c r="FC86" s="31"/>
      <c r="FD86" s="31"/>
      <c r="FE86" s="31"/>
      <c r="FF86" s="31"/>
      <c r="FG86" s="31"/>
      <c r="FH86" s="31"/>
      <c r="FI86" s="31"/>
      <c r="FJ86" s="31"/>
      <c r="FK86" s="31"/>
      <c r="FL86" s="31"/>
      <c r="FM86" s="31"/>
      <c r="FN86" s="31"/>
      <c r="FO86" s="31"/>
      <c r="FP86" s="31"/>
      <c r="FQ86" s="31"/>
      <c r="FR86" s="31"/>
      <c r="FS86" s="31"/>
      <c r="FT86" s="31"/>
      <c r="FU86" s="31"/>
      <c r="FV86" s="31"/>
      <c r="FW86" s="31"/>
      <c r="FX86" s="31"/>
      <c r="FY86" s="31"/>
      <c r="FZ86" s="31"/>
      <c r="GA86" s="31"/>
      <c r="GB86" s="31"/>
      <c r="GC86" s="31"/>
      <c r="GD86" s="31"/>
      <c r="GE86" s="31"/>
      <c r="GF86" s="31"/>
      <c r="GG86" s="31"/>
      <c r="GH86" s="31"/>
      <c r="GI86" s="31"/>
      <c r="GJ86" s="31"/>
      <c r="GK86" s="31"/>
      <c r="GL86" s="31"/>
      <c r="GM86" s="31"/>
      <c r="GN86" s="31"/>
      <c r="GO86" s="31"/>
      <c r="GP86" s="31"/>
      <c r="GQ86" s="31"/>
      <c r="GR86" s="31"/>
      <c r="GS86" s="31"/>
      <c r="GT86" s="31"/>
      <c r="GU86" s="31"/>
      <c r="GV86" s="31"/>
      <c r="GW86" s="31"/>
      <c r="GX86" s="31"/>
      <c r="GY86" s="31"/>
      <c r="GZ86" s="31"/>
      <c r="HA86" s="31"/>
      <c r="HB86" s="31"/>
      <c r="HC86" s="31"/>
      <c r="HD86" s="31"/>
      <c r="HE86" s="31"/>
      <c r="HF86" s="31"/>
      <c r="HG86" s="31"/>
      <c r="HH86" s="31"/>
      <c r="HI86" s="31"/>
      <c r="HJ86" s="31"/>
      <c r="HK86" s="31"/>
      <c r="HL86" s="31"/>
      <c r="HM86" s="31"/>
      <c r="HN86" s="31"/>
      <c r="HO86" s="31"/>
      <c r="HP86" s="31"/>
      <c r="HQ86" s="31"/>
      <c r="HR86" s="31"/>
      <c r="HS86" s="31"/>
      <c r="HT86" s="31"/>
      <c r="HU86" s="31"/>
      <c r="HV86" s="31"/>
      <c r="HW86" s="31"/>
      <c r="HX86" s="31"/>
      <c r="HY86" s="31"/>
      <c r="HZ86" s="31"/>
      <c r="IA86" s="31"/>
      <c r="IB86" s="31"/>
      <c r="IC86" s="31"/>
      <c r="ID86" s="31"/>
      <c r="IE86" s="31"/>
      <c r="IF86" s="31"/>
      <c r="IG86" s="31"/>
      <c r="IH86" s="31"/>
      <c r="II86" s="31"/>
      <c r="IJ86" s="31"/>
      <c r="IK86" s="31"/>
      <c r="IL86" s="31"/>
      <c r="IM86" s="31"/>
      <c r="IN86" s="31"/>
      <c r="IO86" s="31"/>
      <c r="IP86" s="31"/>
      <c r="IQ86" s="31"/>
      <c r="IR86" s="31"/>
      <c r="IS86" s="31"/>
      <c r="IT86" s="31"/>
      <c r="IU86" s="31"/>
      <c r="IV86" s="31"/>
    </row>
    <row r="87" spans="1:256" ht="10.5">
      <c r="A87" s="14"/>
      <c r="B87" s="14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1"/>
      <c r="V87" s="33"/>
      <c r="W87" s="33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  <c r="CO87" s="31"/>
      <c r="CP87" s="31"/>
      <c r="CQ87" s="31"/>
      <c r="CR87" s="31"/>
      <c r="CS87" s="31"/>
      <c r="CT87" s="31"/>
      <c r="CU87" s="31"/>
      <c r="CV87" s="31"/>
      <c r="CW87" s="31"/>
      <c r="CX87" s="31"/>
      <c r="CY87" s="31"/>
      <c r="CZ87" s="31"/>
      <c r="DA87" s="31"/>
      <c r="DB87" s="31"/>
      <c r="DC87" s="31"/>
      <c r="DD87" s="31"/>
      <c r="DE87" s="31"/>
      <c r="DF87" s="31"/>
      <c r="DG87" s="31"/>
      <c r="DH87" s="31"/>
      <c r="DI87" s="31"/>
      <c r="DJ87" s="31"/>
      <c r="DK87" s="31"/>
      <c r="DL87" s="31"/>
      <c r="DM87" s="31"/>
      <c r="DN87" s="31"/>
      <c r="DO87" s="31"/>
      <c r="DP87" s="31"/>
      <c r="DQ87" s="31"/>
      <c r="DR87" s="31"/>
      <c r="DS87" s="31"/>
      <c r="DT87" s="31"/>
      <c r="DU87" s="31"/>
      <c r="DV87" s="31"/>
      <c r="DW87" s="31"/>
      <c r="DX87" s="31"/>
      <c r="DY87" s="31"/>
      <c r="DZ87" s="31"/>
      <c r="EA87" s="31"/>
      <c r="EB87" s="31"/>
      <c r="EC87" s="31"/>
      <c r="ED87" s="31"/>
      <c r="EE87" s="31"/>
      <c r="EF87" s="31"/>
      <c r="EG87" s="31"/>
      <c r="EH87" s="31"/>
      <c r="EI87" s="31"/>
      <c r="EJ87" s="31"/>
      <c r="EK87" s="31"/>
      <c r="EL87" s="31"/>
      <c r="EM87" s="31"/>
      <c r="EN87" s="31"/>
      <c r="EO87" s="31"/>
      <c r="EP87" s="31"/>
      <c r="EQ87" s="31"/>
      <c r="ER87" s="31"/>
      <c r="ES87" s="31"/>
      <c r="ET87" s="31"/>
      <c r="EU87" s="31"/>
      <c r="EV87" s="31"/>
      <c r="EW87" s="31"/>
      <c r="EX87" s="31"/>
      <c r="EY87" s="31"/>
      <c r="EZ87" s="31"/>
      <c r="FA87" s="31"/>
      <c r="FB87" s="31"/>
      <c r="FC87" s="31"/>
      <c r="FD87" s="31"/>
      <c r="FE87" s="31"/>
      <c r="FF87" s="31"/>
      <c r="FG87" s="31"/>
      <c r="FH87" s="31"/>
      <c r="FI87" s="31"/>
      <c r="FJ87" s="31"/>
      <c r="FK87" s="31"/>
      <c r="FL87" s="31"/>
      <c r="FM87" s="31"/>
      <c r="FN87" s="31"/>
      <c r="FO87" s="31"/>
      <c r="FP87" s="31"/>
      <c r="FQ87" s="31"/>
      <c r="FR87" s="31"/>
      <c r="FS87" s="31"/>
      <c r="FT87" s="31"/>
      <c r="FU87" s="31"/>
      <c r="FV87" s="31"/>
      <c r="FW87" s="31"/>
      <c r="FX87" s="31"/>
      <c r="FY87" s="31"/>
      <c r="FZ87" s="31"/>
      <c r="GA87" s="31"/>
      <c r="GB87" s="31"/>
      <c r="GC87" s="31"/>
      <c r="GD87" s="31"/>
      <c r="GE87" s="31"/>
      <c r="GF87" s="31"/>
      <c r="GG87" s="31"/>
      <c r="GH87" s="31"/>
      <c r="GI87" s="31"/>
      <c r="GJ87" s="31"/>
      <c r="GK87" s="31"/>
      <c r="GL87" s="31"/>
      <c r="GM87" s="31"/>
      <c r="GN87" s="31"/>
      <c r="GO87" s="31"/>
      <c r="GP87" s="31"/>
      <c r="GQ87" s="31"/>
      <c r="GR87" s="31"/>
      <c r="GS87" s="31"/>
      <c r="GT87" s="31"/>
      <c r="GU87" s="31"/>
      <c r="GV87" s="31"/>
      <c r="GW87" s="31"/>
      <c r="GX87" s="31"/>
      <c r="GY87" s="31"/>
      <c r="GZ87" s="31"/>
      <c r="HA87" s="31"/>
      <c r="HB87" s="31"/>
      <c r="HC87" s="31"/>
      <c r="HD87" s="31"/>
      <c r="HE87" s="31"/>
      <c r="HF87" s="31"/>
      <c r="HG87" s="31"/>
      <c r="HH87" s="31"/>
      <c r="HI87" s="31"/>
      <c r="HJ87" s="31"/>
      <c r="HK87" s="31"/>
      <c r="HL87" s="31"/>
      <c r="HM87" s="31"/>
      <c r="HN87" s="31"/>
      <c r="HO87" s="31"/>
      <c r="HP87" s="31"/>
      <c r="HQ87" s="31"/>
      <c r="HR87" s="31"/>
      <c r="HS87" s="31"/>
      <c r="HT87" s="31"/>
      <c r="HU87" s="31"/>
      <c r="HV87" s="31"/>
      <c r="HW87" s="31"/>
      <c r="HX87" s="31"/>
      <c r="HY87" s="31"/>
      <c r="HZ87" s="31"/>
      <c r="IA87" s="31"/>
      <c r="IB87" s="31"/>
      <c r="IC87" s="31"/>
      <c r="ID87" s="31"/>
      <c r="IE87" s="31"/>
      <c r="IF87" s="31"/>
      <c r="IG87" s="31"/>
      <c r="IH87" s="31"/>
      <c r="II87" s="31"/>
      <c r="IJ87" s="31"/>
      <c r="IK87" s="31"/>
      <c r="IL87" s="31"/>
      <c r="IM87" s="31"/>
      <c r="IN87" s="31"/>
      <c r="IO87" s="31"/>
      <c r="IP87" s="31"/>
      <c r="IQ87" s="31"/>
      <c r="IR87" s="31"/>
      <c r="IS87" s="31"/>
      <c r="IT87" s="31"/>
      <c r="IU87" s="31"/>
      <c r="IV87" s="31"/>
    </row>
    <row r="88" spans="1:256" ht="10.5">
      <c r="A88" s="141"/>
      <c r="B88" s="141" t="s">
        <v>50</v>
      </c>
      <c r="C88" s="139">
        <f aca="true" t="shared" si="35" ref="C88:T88">C77+C86</f>
        <v>314186</v>
      </c>
      <c r="D88" s="139">
        <f>D77+D86</f>
        <v>107462</v>
      </c>
      <c r="E88" s="139">
        <f t="shared" si="35"/>
        <v>105626</v>
      </c>
      <c r="F88" s="139">
        <f t="shared" si="35"/>
        <v>115908</v>
      </c>
      <c r="G88" s="139">
        <f t="shared" si="35"/>
        <v>121639</v>
      </c>
      <c r="H88" s="139">
        <f t="shared" si="35"/>
        <v>120424</v>
      </c>
      <c r="I88" s="139">
        <f t="shared" si="35"/>
        <v>106441</v>
      </c>
      <c r="J88" s="139">
        <f t="shared" si="35"/>
        <v>101107</v>
      </c>
      <c r="K88" s="139">
        <f t="shared" si="35"/>
        <v>88861</v>
      </c>
      <c r="L88" s="139">
        <f t="shared" si="35"/>
        <v>71571</v>
      </c>
      <c r="M88" s="139">
        <f t="shared" si="35"/>
        <v>46617</v>
      </c>
      <c r="N88" s="139">
        <f t="shared" si="35"/>
        <v>28082</v>
      </c>
      <c r="O88" s="139">
        <f t="shared" si="35"/>
        <v>16220</v>
      </c>
      <c r="P88" s="139">
        <f t="shared" si="35"/>
        <v>10229</v>
      </c>
      <c r="Q88" s="139">
        <f t="shared" si="35"/>
        <v>6796</v>
      </c>
      <c r="R88" s="139">
        <f t="shared" si="35"/>
        <v>4897</v>
      </c>
      <c r="S88" s="33">
        <f t="shared" si="35"/>
        <v>0</v>
      </c>
      <c r="T88" s="139">
        <f t="shared" si="35"/>
        <v>1366066</v>
      </c>
      <c r="U88" s="31">
        <v>0</v>
      </c>
      <c r="V88" s="33"/>
      <c r="W88" s="33">
        <f>W77+W86</f>
        <v>1051880</v>
      </c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  <c r="CO88" s="31"/>
      <c r="CP88" s="31"/>
      <c r="CQ88" s="31"/>
      <c r="CR88" s="31"/>
      <c r="CS88" s="31"/>
      <c r="CT88" s="31"/>
      <c r="CU88" s="31"/>
      <c r="CV88" s="31"/>
      <c r="CW88" s="31"/>
      <c r="CX88" s="31"/>
      <c r="CY88" s="31"/>
      <c r="CZ88" s="31"/>
      <c r="DA88" s="31"/>
      <c r="DB88" s="31"/>
      <c r="DC88" s="31"/>
      <c r="DD88" s="31"/>
      <c r="DE88" s="31"/>
      <c r="DF88" s="31"/>
      <c r="DG88" s="31"/>
      <c r="DH88" s="31"/>
      <c r="DI88" s="31"/>
      <c r="DJ88" s="31"/>
      <c r="DK88" s="31"/>
      <c r="DL88" s="31"/>
      <c r="DM88" s="31"/>
      <c r="DN88" s="31"/>
      <c r="DO88" s="31"/>
      <c r="DP88" s="31"/>
      <c r="DQ88" s="31"/>
      <c r="DR88" s="31"/>
      <c r="DS88" s="31"/>
      <c r="DT88" s="31"/>
      <c r="DU88" s="31"/>
      <c r="DV88" s="31"/>
      <c r="DW88" s="31"/>
      <c r="DX88" s="31"/>
      <c r="DY88" s="31"/>
      <c r="DZ88" s="31"/>
      <c r="EA88" s="31"/>
      <c r="EB88" s="31"/>
      <c r="EC88" s="31"/>
      <c r="ED88" s="31"/>
      <c r="EE88" s="31"/>
      <c r="EF88" s="31"/>
      <c r="EG88" s="31"/>
      <c r="EH88" s="31"/>
      <c r="EI88" s="31"/>
      <c r="EJ88" s="31"/>
      <c r="EK88" s="31"/>
      <c r="EL88" s="31"/>
      <c r="EM88" s="31"/>
      <c r="EN88" s="31"/>
      <c r="EO88" s="31"/>
      <c r="EP88" s="31"/>
      <c r="EQ88" s="31"/>
      <c r="ER88" s="31"/>
      <c r="ES88" s="31"/>
      <c r="ET88" s="31"/>
      <c r="EU88" s="31"/>
      <c r="EV88" s="31"/>
      <c r="EW88" s="31"/>
      <c r="EX88" s="31"/>
      <c r="EY88" s="31"/>
      <c r="EZ88" s="31"/>
      <c r="FA88" s="31"/>
      <c r="FB88" s="31"/>
      <c r="FC88" s="31"/>
      <c r="FD88" s="31"/>
      <c r="FE88" s="31"/>
      <c r="FF88" s="31"/>
      <c r="FG88" s="31"/>
      <c r="FH88" s="31"/>
      <c r="FI88" s="31"/>
      <c r="FJ88" s="31"/>
      <c r="FK88" s="31"/>
      <c r="FL88" s="31"/>
      <c r="FM88" s="31"/>
      <c r="FN88" s="31"/>
      <c r="FO88" s="31"/>
      <c r="FP88" s="31"/>
      <c r="FQ88" s="31"/>
      <c r="FR88" s="31"/>
      <c r="FS88" s="31"/>
      <c r="FT88" s="31"/>
      <c r="FU88" s="31"/>
      <c r="FV88" s="31"/>
      <c r="FW88" s="31"/>
      <c r="FX88" s="31"/>
      <c r="FY88" s="31"/>
      <c r="FZ88" s="31"/>
      <c r="GA88" s="31"/>
      <c r="GB88" s="31"/>
      <c r="GC88" s="31"/>
      <c r="GD88" s="31"/>
      <c r="GE88" s="31"/>
      <c r="GF88" s="31"/>
      <c r="GG88" s="31"/>
      <c r="GH88" s="31"/>
      <c r="GI88" s="31"/>
      <c r="GJ88" s="31"/>
      <c r="GK88" s="31"/>
      <c r="GL88" s="31"/>
      <c r="GM88" s="31"/>
      <c r="GN88" s="31"/>
      <c r="GO88" s="31"/>
      <c r="GP88" s="31"/>
      <c r="GQ88" s="31"/>
      <c r="GR88" s="31"/>
      <c r="GS88" s="31"/>
      <c r="GT88" s="31"/>
      <c r="GU88" s="31"/>
      <c r="GV88" s="31"/>
      <c r="GW88" s="31"/>
      <c r="GX88" s="31"/>
      <c r="GY88" s="31"/>
      <c r="GZ88" s="31"/>
      <c r="HA88" s="31"/>
      <c r="HB88" s="31"/>
      <c r="HC88" s="31"/>
      <c r="HD88" s="31"/>
      <c r="HE88" s="31"/>
      <c r="HF88" s="31"/>
      <c r="HG88" s="31"/>
      <c r="HH88" s="31"/>
      <c r="HI88" s="31"/>
      <c r="HJ88" s="31"/>
      <c r="HK88" s="31"/>
      <c r="HL88" s="31"/>
      <c r="HM88" s="31"/>
      <c r="HN88" s="31"/>
      <c r="HO88" s="31"/>
      <c r="HP88" s="31"/>
      <c r="HQ88" s="31"/>
      <c r="HR88" s="31"/>
      <c r="HS88" s="31"/>
      <c r="HT88" s="31"/>
      <c r="HU88" s="31"/>
      <c r="HV88" s="31"/>
      <c r="HW88" s="31"/>
      <c r="HX88" s="31"/>
      <c r="HY88" s="31"/>
      <c r="HZ88" s="31"/>
      <c r="IA88" s="31"/>
      <c r="IB88" s="31"/>
      <c r="IC88" s="31"/>
      <c r="ID88" s="31"/>
      <c r="IE88" s="31"/>
      <c r="IF88" s="31"/>
      <c r="IG88" s="31"/>
      <c r="IH88" s="31"/>
      <c r="II88" s="31"/>
      <c r="IJ88" s="31"/>
      <c r="IK88" s="31"/>
      <c r="IL88" s="31"/>
      <c r="IM88" s="31"/>
      <c r="IN88" s="31"/>
      <c r="IO88" s="31"/>
      <c r="IP88" s="31"/>
      <c r="IQ88" s="31"/>
      <c r="IR88" s="31"/>
      <c r="IS88" s="31"/>
      <c r="IT88" s="31"/>
      <c r="IU88" s="31"/>
      <c r="IV88" s="31"/>
    </row>
    <row r="89" spans="1:256" ht="10.5">
      <c r="A89" s="14"/>
      <c r="B89" s="14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  <c r="CO89" s="31"/>
      <c r="CP89" s="31"/>
      <c r="CQ89" s="31"/>
      <c r="CR89" s="31"/>
      <c r="CS89" s="31"/>
      <c r="CT89" s="31"/>
      <c r="CU89" s="31"/>
      <c r="CV89" s="31"/>
      <c r="CW89" s="31"/>
      <c r="CX89" s="31"/>
      <c r="CY89" s="31"/>
      <c r="CZ89" s="31"/>
      <c r="DA89" s="31"/>
      <c r="DB89" s="31"/>
      <c r="DC89" s="31"/>
      <c r="DD89" s="31"/>
      <c r="DE89" s="31"/>
      <c r="DF89" s="31"/>
      <c r="DG89" s="31"/>
      <c r="DH89" s="31"/>
      <c r="DI89" s="31"/>
      <c r="DJ89" s="31"/>
      <c r="DK89" s="31"/>
      <c r="DL89" s="31"/>
      <c r="DM89" s="31"/>
      <c r="DN89" s="31"/>
      <c r="DO89" s="31"/>
      <c r="DP89" s="31"/>
      <c r="DQ89" s="31"/>
      <c r="DR89" s="31"/>
      <c r="DS89" s="31"/>
      <c r="DT89" s="31"/>
      <c r="DU89" s="31"/>
      <c r="DV89" s="31"/>
      <c r="DW89" s="31"/>
      <c r="DX89" s="31"/>
      <c r="DY89" s="31"/>
      <c r="DZ89" s="31"/>
      <c r="EA89" s="31"/>
      <c r="EB89" s="31"/>
      <c r="EC89" s="31"/>
      <c r="ED89" s="31"/>
      <c r="EE89" s="31"/>
      <c r="EF89" s="31"/>
      <c r="EG89" s="31"/>
      <c r="EH89" s="31"/>
      <c r="EI89" s="31"/>
      <c r="EJ89" s="31"/>
      <c r="EK89" s="31"/>
      <c r="EL89" s="31"/>
      <c r="EM89" s="31"/>
      <c r="EN89" s="31"/>
      <c r="EO89" s="31"/>
      <c r="EP89" s="31"/>
      <c r="EQ89" s="31"/>
      <c r="ER89" s="31"/>
      <c r="ES89" s="31"/>
      <c r="ET89" s="31"/>
      <c r="EU89" s="31"/>
      <c r="EV89" s="31"/>
      <c r="EW89" s="31"/>
      <c r="EX89" s="31"/>
      <c r="EY89" s="31"/>
      <c r="EZ89" s="31"/>
      <c r="FA89" s="31"/>
      <c r="FB89" s="31"/>
      <c r="FC89" s="31"/>
      <c r="FD89" s="31"/>
      <c r="FE89" s="31"/>
      <c r="FF89" s="31"/>
      <c r="FG89" s="31"/>
      <c r="FH89" s="31"/>
      <c r="FI89" s="31"/>
      <c r="FJ89" s="31"/>
      <c r="FK89" s="31"/>
      <c r="FL89" s="31"/>
      <c r="FM89" s="31"/>
      <c r="FN89" s="31"/>
      <c r="FO89" s="31"/>
      <c r="FP89" s="31"/>
      <c r="FQ89" s="31"/>
      <c r="FR89" s="31"/>
      <c r="FS89" s="31"/>
      <c r="FT89" s="31"/>
      <c r="FU89" s="31"/>
      <c r="FV89" s="31"/>
      <c r="FW89" s="31"/>
      <c r="FX89" s="31"/>
      <c r="FY89" s="31"/>
      <c r="FZ89" s="31"/>
      <c r="GA89" s="31"/>
      <c r="GB89" s="31"/>
      <c r="GC89" s="31"/>
      <c r="GD89" s="31"/>
      <c r="GE89" s="31"/>
      <c r="GF89" s="31"/>
      <c r="GG89" s="31"/>
      <c r="GH89" s="31"/>
      <c r="GI89" s="31"/>
      <c r="GJ89" s="31"/>
      <c r="GK89" s="31"/>
      <c r="GL89" s="31"/>
      <c r="GM89" s="31"/>
      <c r="GN89" s="31"/>
      <c r="GO89" s="31"/>
      <c r="GP89" s="31"/>
      <c r="GQ89" s="31"/>
      <c r="GR89" s="31"/>
      <c r="GS89" s="31"/>
      <c r="GT89" s="31"/>
      <c r="GU89" s="31"/>
      <c r="GV89" s="31"/>
      <c r="GW89" s="31"/>
      <c r="GX89" s="31"/>
      <c r="GY89" s="31"/>
      <c r="GZ89" s="31"/>
      <c r="HA89" s="31"/>
      <c r="HB89" s="31"/>
      <c r="HC89" s="31"/>
      <c r="HD89" s="31"/>
      <c r="HE89" s="31"/>
      <c r="HF89" s="31"/>
      <c r="HG89" s="31"/>
      <c r="HH89" s="31"/>
      <c r="HI89" s="31"/>
      <c r="HJ89" s="31"/>
      <c r="HK89" s="31"/>
      <c r="HL89" s="31"/>
      <c r="HM89" s="31"/>
      <c r="HN89" s="31"/>
      <c r="HO89" s="31"/>
      <c r="HP89" s="31"/>
      <c r="HQ89" s="31"/>
      <c r="HR89" s="31"/>
      <c r="HS89" s="31"/>
      <c r="HT89" s="31"/>
      <c r="HU89" s="31"/>
      <c r="HV89" s="31"/>
      <c r="HW89" s="31"/>
      <c r="HX89" s="31"/>
      <c r="HY89" s="31"/>
      <c r="HZ89" s="31"/>
      <c r="IA89" s="31"/>
      <c r="IB89" s="31"/>
      <c r="IC89" s="31"/>
      <c r="ID89" s="31"/>
      <c r="IE89" s="31"/>
      <c r="IF89" s="31"/>
      <c r="IG89" s="31"/>
      <c r="IH89" s="31"/>
      <c r="II89" s="31"/>
      <c r="IJ89" s="31"/>
      <c r="IK89" s="31"/>
      <c r="IL89" s="31"/>
      <c r="IM89" s="31"/>
      <c r="IN89" s="31"/>
      <c r="IO89" s="31"/>
      <c r="IP89" s="31"/>
      <c r="IQ89" s="31"/>
      <c r="IR89" s="31"/>
      <c r="IS89" s="31"/>
      <c r="IT89" s="31"/>
      <c r="IU89" s="31"/>
      <c r="IV89" s="31"/>
    </row>
    <row r="90" spans="1:256" ht="11.25" thickBot="1">
      <c r="A90" s="148"/>
      <c r="B90" s="148" t="s">
        <v>51</v>
      </c>
      <c r="C90" s="150">
        <f aca="true" t="shared" si="36" ref="C90:S90">(C88/$T88)</f>
        <v>0.22999327997329558</v>
      </c>
      <c r="D90" s="150">
        <f>(D88/$T88)</f>
        <v>0.07866530606866726</v>
      </c>
      <c r="E90" s="150">
        <f t="shared" si="36"/>
        <v>0.07732130072778329</v>
      </c>
      <c r="F90" s="150">
        <f t="shared" si="36"/>
        <v>0.08484802344835461</v>
      </c>
      <c r="G90" s="150">
        <f t="shared" si="36"/>
        <v>0.08904328194977403</v>
      </c>
      <c r="H90" s="150">
        <f t="shared" si="36"/>
        <v>0.08815386665065963</v>
      </c>
      <c r="I90" s="150">
        <f t="shared" si="36"/>
        <v>0.07791790440579005</v>
      </c>
      <c r="J90" s="150">
        <f t="shared" si="36"/>
        <v>0.07401326143831996</v>
      </c>
      <c r="K90" s="150">
        <f t="shared" si="36"/>
        <v>0.06504883365811022</v>
      </c>
      <c r="L90" s="150">
        <f t="shared" si="36"/>
        <v>0.052392051335733415</v>
      </c>
      <c r="M90" s="150">
        <f t="shared" si="36"/>
        <v>0.03412499835293463</v>
      </c>
      <c r="N90" s="150">
        <f t="shared" si="36"/>
        <v>0.020556839859860357</v>
      </c>
      <c r="O90" s="150">
        <f t="shared" si="36"/>
        <v>0.01187351123591393</v>
      </c>
      <c r="P90" s="150">
        <f t="shared" si="36"/>
        <v>0.0074879251807745744</v>
      </c>
      <c r="Q90" s="150">
        <f t="shared" si="36"/>
        <v>0.004974869442618438</v>
      </c>
      <c r="R90" s="150">
        <f t="shared" si="36"/>
        <v>0.0035847462714100197</v>
      </c>
      <c r="S90" s="150">
        <f t="shared" si="36"/>
        <v>0</v>
      </c>
      <c r="T90" s="150">
        <f>SUM(C90:R90)</f>
        <v>1</v>
      </c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  <c r="CO90" s="31"/>
      <c r="CP90" s="31"/>
      <c r="CQ90" s="31"/>
      <c r="CR90" s="31"/>
      <c r="CS90" s="31"/>
      <c r="CT90" s="31"/>
      <c r="CU90" s="31"/>
      <c r="CV90" s="31"/>
      <c r="CW90" s="31"/>
      <c r="CX90" s="31"/>
      <c r="CY90" s="31"/>
      <c r="CZ90" s="31"/>
      <c r="DA90" s="31"/>
      <c r="DB90" s="31"/>
      <c r="DC90" s="31"/>
      <c r="DD90" s="31"/>
      <c r="DE90" s="31"/>
      <c r="DF90" s="31"/>
      <c r="DG90" s="31"/>
      <c r="DH90" s="31"/>
      <c r="DI90" s="31"/>
      <c r="DJ90" s="31"/>
      <c r="DK90" s="31"/>
      <c r="DL90" s="31"/>
      <c r="DM90" s="31"/>
      <c r="DN90" s="31"/>
      <c r="DO90" s="31"/>
      <c r="DP90" s="31"/>
      <c r="DQ90" s="31"/>
      <c r="DR90" s="31"/>
      <c r="DS90" s="31"/>
      <c r="DT90" s="31"/>
      <c r="DU90" s="31"/>
      <c r="DV90" s="31"/>
      <c r="DW90" s="31"/>
      <c r="DX90" s="31"/>
      <c r="DY90" s="31"/>
      <c r="DZ90" s="31"/>
      <c r="EA90" s="31"/>
      <c r="EB90" s="31"/>
      <c r="EC90" s="31"/>
      <c r="ED90" s="31"/>
      <c r="EE90" s="31"/>
      <c r="EF90" s="31"/>
      <c r="EG90" s="31"/>
      <c r="EH90" s="31"/>
      <c r="EI90" s="31"/>
      <c r="EJ90" s="31"/>
      <c r="EK90" s="31"/>
      <c r="EL90" s="31"/>
      <c r="EM90" s="31"/>
      <c r="EN90" s="31"/>
      <c r="EO90" s="31"/>
      <c r="EP90" s="31"/>
      <c r="EQ90" s="31"/>
      <c r="ER90" s="31"/>
      <c r="ES90" s="31"/>
      <c r="ET90" s="31"/>
      <c r="EU90" s="31"/>
      <c r="EV90" s="31"/>
      <c r="EW90" s="31"/>
      <c r="EX90" s="31"/>
      <c r="EY90" s="31"/>
      <c r="EZ90" s="31"/>
      <c r="FA90" s="31"/>
      <c r="FB90" s="31"/>
      <c r="FC90" s="31"/>
      <c r="FD90" s="31"/>
      <c r="FE90" s="31"/>
      <c r="FF90" s="31"/>
      <c r="FG90" s="31"/>
      <c r="FH90" s="31"/>
      <c r="FI90" s="31"/>
      <c r="FJ90" s="31"/>
      <c r="FK90" s="31"/>
      <c r="FL90" s="31"/>
      <c r="FM90" s="31"/>
      <c r="FN90" s="31"/>
      <c r="FO90" s="31"/>
      <c r="FP90" s="31"/>
      <c r="FQ90" s="31"/>
      <c r="FR90" s="31"/>
      <c r="FS90" s="31"/>
      <c r="FT90" s="31"/>
      <c r="FU90" s="31"/>
      <c r="FV90" s="31"/>
      <c r="FW90" s="31"/>
      <c r="FX90" s="31"/>
      <c r="FY90" s="31"/>
      <c r="FZ90" s="31"/>
      <c r="GA90" s="31"/>
      <c r="GB90" s="31"/>
      <c r="GC90" s="31"/>
      <c r="GD90" s="31"/>
      <c r="GE90" s="31"/>
      <c r="GF90" s="31"/>
      <c r="GG90" s="31"/>
      <c r="GH90" s="31"/>
      <c r="GI90" s="31"/>
      <c r="GJ90" s="31"/>
      <c r="GK90" s="31"/>
      <c r="GL90" s="31"/>
      <c r="GM90" s="31"/>
      <c r="GN90" s="31"/>
      <c r="GO90" s="31"/>
      <c r="GP90" s="31"/>
      <c r="GQ90" s="31"/>
      <c r="GR90" s="31"/>
      <c r="GS90" s="31"/>
      <c r="GT90" s="31"/>
      <c r="GU90" s="31"/>
      <c r="GV90" s="31"/>
      <c r="GW90" s="31"/>
      <c r="GX90" s="31"/>
      <c r="GY90" s="31"/>
      <c r="GZ90" s="31"/>
      <c r="HA90" s="31"/>
      <c r="HB90" s="31"/>
      <c r="HC90" s="31"/>
      <c r="HD90" s="31"/>
      <c r="HE90" s="31"/>
      <c r="HF90" s="31"/>
      <c r="HG90" s="31"/>
      <c r="HH90" s="31"/>
      <c r="HI90" s="31"/>
      <c r="HJ90" s="31"/>
      <c r="HK90" s="31"/>
      <c r="HL90" s="31"/>
      <c r="HM90" s="31"/>
      <c r="HN90" s="31"/>
      <c r="HO90" s="31"/>
      <c r="HP90" s="31"/>
      <c r="HQ90" s="31"/>
      <c r="HR90" s="31"/>
      <c r="HS90" s="31"/>
      <c r="HT90" s="31"/>
      <c r="HU90" s="31"/>
      <c r="HV90" s="31"/>
      <c r="HW90" s="31"/>
      <c r="HX90" s="31"/>
      <c r="HY90" s="31"/>
      <c r="HZ90" s="31"/>
      <c r="IA90" s="31"/>
      <c r="IB90" s="31"/>
      <c r="IC90" s="31"/>
      <c r="ID90" s="31"/>
      <c r="IE90" s="31"/>
      <c r="IF90" s="31"/>
      <c r="IG90" s="31"/>
      <c r="IH90" s="31"/>
      <c r="II90" s="31"/>
      <c r="IJ90" s="31"/>
      <c r="IK90" s="31"/>
      <c r="IL90" s="31"/>
      <c r="IM90" s="31"/>
      <c r="IN90" s="31"/>
      <c r="IO90" s="31"/>
      <c r="IP90" s="31"/>
      <c r="IQ90" s="31"/>
      <c r="IR90" s="31"/>
      <c r="IS90" s="31"/>
      <c r="IT90" s="31"/>
      <c r="IU90" s="31"/>
      <c r="IV90" s="31"/>
    </row>
    <row r="91" spans="2:256" ht="10.5">
      <c r="B91" s="21" t="str">
        <f>+'Cartera masculina por edad'!B29</f>
        <v>Fuente: Superintendencia de Salud, Archivo Maestro de Beneficiarios.</v>
      </c>
      <c r="C91" s="23"/>
      <c r="D91" s="23"/>
      <c r="E91" s="23"/>
      <c r="F91" s="23"/>
      <c r="G91" s="23"/>
      <c r="H91" s="23"/>
      <c r="I91" s="23"/>
      <c r="J91" s="23"/>
      <c r="K91" s="23"/>
      <c r="L91" s="60" t="s">
        <v>1</v>
      </c>
      <c r="M91" s="60" t="s">
        <v>1</v>
      </c>
      <c r="N91" s="60" t="s">
        <v>1</v>
      </c>
      <c r="O91" s="60" t="s">
        <v>1</v>
      </c>
      <c r="P91" s="23"/>
      <c r="Q91" s="23"/>
      <c r="R91" s="60" t="s">
        <v>1</v>
      </c>
      <c r="S91" s="60"/>
      <c r="T91" s="60" t="s">
        <v>1</v>
      </c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  <c r="CO91" s="31"/>
      <c r="CP91" s="31"/>
      <c r="CQ91" s="31"/>
      <c r="CR91" s="31"/>
      <c r="CS91" s="31"/>
      <c r="CT91" s="31"/>
      <c r="CU91" s="31"/>
      <c r="CV91" s="31"/>
      <c r="CW91" s="31"/>
      <c r="CX91" s="31"/>
      <c r="CY91" s="31"/>
      <c r="CZ91" s="31"/>
      <c r="DA91" s="31"/>
      <c r="DB91" s="31"/>
      <c r="DC91" s="31"/>
      <c r="DD91" s="31"/>
      <c r="DE91" s="31"/>
      <c r="DF91" s="31"/>
      <c r="DG91" s="31"/>
      <c r="DH91" s="31"/>
      <c r="DI91" s="31"/>
      <c r="DJ91" s="31"/>
      <c r="DK91" s="31"/>
      <c r="DL91" s="31"/>
      <c r="DM91" s="31"/>
      <c r="DN91" s="31"/>
      <c r="DO91" s="31"/>
      <c r="DP91" s="31"/>
      <c r="DQ91" s="31"/>
      <c r="DR91" s="31"/>
      <c r="DS91" s="31"/>
      <c r="DT91" s="31"/>
      <c r="DU91" s="31"/>
      <c r="DV91" s="31"/>
      <c r="DW91" s="31"/>
      <c r="DX91" s="31"/>
      <c r="DY91" s="31"/>
      <c r="DZ91" s="31"/>
      <c r="EA91" s="31"/>
      <c r="EB91" s="31"/>
      <c r="EC91" s="31"/>
      <c r="ED91" s="31"/>
      <c r="EE91" s="31"/>
      <c r="EF91" s="31"/>
      <c r="EG91" s="31"/>
      <c r="EH91" s="31"/>
      <c r="EI91" s="31"/>
      <c r="EJ91" s="31"/>
      <c r="EK91" s="31"/>
      <c r="EL91" s="31"/>
      <c r="EM91" s="31"/>
      <c r="EN91" s="31"/>
      <c r="EO91" s="31"/>
      <c r="EP91" s="31"/>
      <c r="EQ91" s="31"/>
      <c r="ER91" s="31"/>
      <c r="ES91" s="31"/>
      <c r="ET91" s="31"/>
      <c r="EU91" s="31"/>
      <c r="EV91" s="31"/>
      <c r="EW91" s="31"/>
      <c r="EX91" s="31"/>
      <c r="EY91" s="31"/>
      <c r="EZ91" s="31"/>
      <c r="FA91" s="31"/>
      <c r="FB91" s="31"/>
      <c r="FC91" s="31"/>
      <c r="FD91" s="31"/>
      <c r="FE91" s="31"/>
      <c r="FF91" s="31"/>
      <c r="FG91" s="31"/>
      <c r="FH91" s="31"/>
      <c r="FI91" s="31"/>
      <c r="FJ91" s="31"/>
      <c r="FK91" s="31"/>
      <c r="FL91" s="31"/>
      <c r="FM91" s="31"/>
      <c r="FN91" s="31"/>
      <c r="FO91" s="31"/>
      <c r="FP91" s="31"/>
      <c r="FQ91" s="31"/>
      <c r="FR91" s="31"/>
      <c r="FS91" s="31"/>
      <c r="FT91" s="31"/>
      <c r="FU91" s="31"/>
      <c r="FV91" s="31"/>
      <c r="FW91" s="31"/>
      <c r="FX91" s="31"/>
      <c r="FY91" s="31"/>
      <c r="FZ91" s="31"/>
      <c r="GA91" s="31"/>
      <c r="GB91" s="31"/>
      <c r="GC91" s="31"/>
      <c r="GD91" s="31"/>
      <c r="GE91" s="31"/>
      <c r="GF91" s="31"/>
      <c r="GG91" s="31"/>
      <c r="GH91" s="31"/>
      <c r="GI91" s="31"/>
      <c r="GJ91" s="31"/>
      <c r="GK91" s="31"/>
      <c r="GL91" s="31"/>
      <c r="GM91" s="31"/>
      <c r="GN91" s="31"/>
      <c r="GO91" s="31"/>
      <c r="GP91" s="31"/>
      <c r="GQ91" s="31"/>
      <c r="GR91" s="31"/>
      <c r="GS91" s="31"/>
      <c r="GT91" s="31"/>
      <c r="GU91" s="31"/>
      <c r="GV91" s="31"/>
      <c r="GW91" s="31"/>
      <c r="GX91" s="31"/>
      <c r="GY91" s="31"/>
      <c r="GZ91" s="31"/>
      <c r="HA91" s="31"/>
      <c r="HB91" s="31"/>
      <c r="HC91" s="31"/>
      <c r="HD91" s="31"/>
      <c r="HE91" s="31"/>
      <c r="HF91" s="31"/>
      <c r="HG91" s="31"/>
      <c r="HH91" s="31"/>
      <c r="HI91" s="31"/>
      <c r="HJ91" s="31"/>
      <c r="HK91" s="31"/>
      <c r="HL91" s="31"/>
      <c r="HM91" s="31"/>
      <c r="HN91" s="31"/>
      <c r="HO91" s="31"/>
      <c r="HP91" s="31"/>
      <c r="HQ91" s="31"/>
      <c r="HR91" s="31"/>
      <c r="HS91" s="31"/>
      <c r="HT91" s="31"/>
      <c r="HU91" s="31"/>
      <c r="HV91" s="31"/>
      <c r="HW91" s="31"/>
      <c r="HX91" s="31"/>
      <c r="HY91" s="31"/>
      <c r="HZ91" s="31"/>
      <c r="IA91" s="31"/>
      <c r="IB91" s="31"/>
      <c r="IC91" s="31"/>
      <c r="ID91" s="31"/>
      <c r="IE91" s="31"/>
      <c r="IF91" s="31"/>
      <c r="IG91" s="31"/>
      <c r="IH91" s="31"/>
      <c r="II91" s="31"/>
      <c r="IJ91" s="31"/>
      <c r="IK91" s="31"/>
      <c r="IL91" s="31"/>
      <c r="IM91" s="31"/>
      <c r="IN91" s="31"/>
      <c r="IO91" s="31"/>
      <c r="IP91" s="31"/>
      <c r="IQ91" s="31"/>
      <c r="IR91" s="31"/>
      <c r="IS91" s="31"/>
      <c r="IT91" s="31"/>
      <c r="IU91" s="31"/>
      <c r="IV91" s="31"/>
    </row>
    <row r="92" spans="2:256" ht="10.5">
      <c r="B92" s="21" t="str">
        <f>+'Cartera masculina por edad'!B30</f>
        <v>(*) Son aquellos datos que no presentan información en el campo edad.</v>
      </c>
      <c r="C92" s="14"/>
      <c r="D92" s="14"/>
      <c r="E92" s="14"/>
      <c r="F92" s="14"/>
      <c r="G92" s="14"/>
      <c r="H92" s="14"/>
      <c r="I92" s="14"/>
      <c r="J92" s="14"/>
      <c r="K92" s="14"/>
      <c r="L92" s="21" t="s">
        <v>1</v>
      </c>
      <c r="M92" s="21" t="s">
        <v>1</v>
      </c>
      <c r="N92" s="21" t="s">
        <v>1</v>
      </c>
      <c r="O92" s="21" t="s">
        <v>1</v>
      </c>
      <c r="P92" s="14"/>
      <c r="Q92" s="14"/>
      <c r="R92" s="21" t="s">
        <v>1</v>
      </c>
      <c r="S92" s="21"/>
      <c r="T92" s="21" t="s">
        <v>1</v>
      </c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  <c r="CO92" s="31"/>
      <c r="CP92" s="31"/>
      <c r="CQ92" s="31"/>
      <c r="CR92" s="31"/>
      <c r="CS92" s="31"/>
      <c r="CT92" s="31"/>
      <c r="CU92" s="31"/>
      <c r="CV92" s="31"/>
      <c r="CW92" s="31"/>
      <c r="CX92" s="31"/>
      <c r="CY92" s="31"/>
      <c r="CZ92" s="31"/>
      <c r="DA92" s="31"/>
      <c r="DB92" s="31"/>
      <c r="DC92" s="31"/>
      <c r="DD92" s="31"/>
      <c r="DE92" s="31"/>
      <c r="DF92" s="31"/>
      <c r="DG92" s="31"/>
      <c r="DH92" s="31"/>
      <c r="DI92" s="31"/>
      <c r="DJ92" s="31"/>
      <c r="DK92" s="31"/>
      <c r="DL92" s="31"/>
      <c r="DM92" s="31"/>
      <c r="DN92" s="31"/>
      <c r="DO92" s="31"/>
      <c r="DP92" s="31"/>
      <c r="DQ92" s="31"/>
      <c r="DR92" s="31"/>
      <c r="DS92" s="31"/>
      <c r="DT92" s="31"/>
      <c r="DU92" s="31"/>
      <c r="DV92" s="31"/>
      <c r="DW92" s="31"/>
      <c r="DX92" s="31"/>
      <c r="DY92" s="31"/>
      <c r="DZ92" s="31"/>
      <c r="EA92" s="31"/>
      <c r="EB92" s="31"/>
      <c r="EC92" s="31"/>
      <c r="ED92" s="31"/>
      <c r="EE92" s="31"/>
      <c r="EF92" s="31"/>
      <c r="EG92" s="31"/>
      <c r="EH92" s="31"/>
      <c r="EI92" s="31"/>
      <c r="EJ92" s="31"/>
      <c r="EK92" s="31"/>
      <c r="EL92" s="31"/>
      <c r="EM92" s="31"/>
      <c r="EN92" s="31"/>
      <c r="EO92" s="31"/>
      <c r="EP92" s="31"/>
      <c r="EQ92" s="31"/>
      <c r="ER92" s="31"/>
      <c r="ES92" s="31"/>
      <c r="ET92" s="31"/>
      <c r="EU92" s="31"/>
      <c r="EV92" s="31"/>
      <c r="EW92" s="31"/>
      <c r="EX92" s="31"/>
      <c r="EY92" s="31"/>
      <c r="EZ92" s="31"/>
      <c r="FA92" s="31"/>
      <c r="FB92" s="31"/>
      <c r="FC92" s="31"/>
      <c r="FD92" s="31"/>
      <c r="FE92" s="31"/>
      <c r="FF92" s="31"/>
      <c r="FG92" s="31"/>
      <c r="FH92" s="31"/>
      <c r="FI92" s="31"/>
      <c r="FJ92" s="31"/>
      <c r="FK92" s="31"/>
      <c r="FL92" s="31"/>
      <c r="FM92" s="31"/>
      <c r="FN92" s="31"/>
      <c r="FO92" s="31"/>
      <c r="FP92" s="31"/>
      <c r="FQ92" s="31"/>
      <c r="FR92" s="31"/>
      <c r="FS92" s="31"/>
      <c r="FT92" s="31"/>
      <c r="FU92" s="31"/>
      <c r="FV92" s="31"/>
      <c r="FW92" s="31"/>
      <c r="FX92" s="31"/>
      <c r="FY92" s="31"/>
      <c r="FZ92" s="31"/>
      <c r="GA92" s="31"/>
      <c r="GB92" s="31"/>
      <c r="GC92" s="31"/>
      <c r="GD92" s="31"/>
      <c r="GE92" s="31"/>
      <c r="GF92" s="31"/>
      <c r="GG92" s="31"/>
      <c r="GH92" s="31"/>
      <c r="GI92" s="31"/>
      <c r="GJ92" s="31"/>
      <c r="GK92" s="31"/>
      <c r="GL92" s="31"/>
      <c r="GM92" s="31"/>
      <c r="GN92" s="31"/>
      <c r="GO92" s="31"/>
      <c r="GP92" s="31"/>
      <c r="GQ92" s="31"/>
      <c r="GR92" s="31"/>
      <c r="GS92" s="31"/>
      <c r="GT92" s="31"/>
      <c r="GU92" s="31"/>
      <c r="GV92" s="31"/>
      <c r="GW92" s="31"/>
      <c r="GX92" s="31"/>
      <c r="GY92" s="31"/>
      <c r="GZ92" s="31"/>
      <c r="HA92" s="31"/>
      <c r="HB92" s="31"/>
      <c r="HC92" s="31"/>
      <c r="HD92" s="31"/>
      <c r="HE92" s="31"/>
      <c r="HF92" s="31"/>
      <c r="HG92" s="31"/>
      <c r="HH92" s="31"/>
      <c r="HI92" s="31"/>
      <c r="HJ92" s="31"/>
      <c r="HK92" s="31"/>
      <c r="HL92" s="31"/>
      <c r="HM92" s="31"/>
      <c r="HN92" s="31"/>
      <c r="HO92" s="31"/>
      <c r="HP92" s="31"/>
      <c r="HQ92" s="31"/>
      <c r="HR92" s="31"/>
      <c r="HS92" s="31"/>
      <c r="HT92" s="31"/>
      <c r="HU92" s="31"/>
      <c r="HV92" s="31"/>
      <c r="HW92" s="31"/>
      <c r="HX92" s="31"/>
      <c r="HY92" s="31"/>
      <c r="HZ92" s="31"/>
      <c r="IA92" s="31"/>
      <c r="IB92" s="31"/>
      <c r="IC92" s="31"/>
      <c r="ID92" s="31"/>
      <c r="IE92" s="31"/>
      <c r="IF92" s="31"/>
      <c r="IG92" s="31"/>
      <c r="IH92" s="31"/>
      <c r="II92" s="31"/>
      <c r="IJ92" s="31"/>
      <c r="IK92" s="31"/>
      <c r="IL92" s="31"/>
      <c r="IM92" s="31"/>
      <c r="IN92" s="31"/>
      <c r="IO92" s="31"/>
      <c r="IP92" s="31"/>
      <c r="IQ92" s="31"/>
      <c r="IR92" s="31"/>
      <c r="IS92" s="31"/>
      <c r="IT92" s="31"/>
      <c r="IU92" s="31"/>
      <c r="IV92" s="31"/>
    </row>
    <row r="93" ht="10.5"/>
    <row r="94" spans="1:20" ht="14.25">
      <c r="A94" s="10" t="s">
        <v>224</v>
      </c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</row>
    <row r="95" ht="10.5"/>
    <row r="96" ht="10.5"/>
    <row r="97" ht="10.5"/>
    <row r="98" ht="10.5"/>
    <row r="99" ht="10.5"/>
    <row r="100" ht="10.5"/>
    <row r="101" ht="10.5"/>
    <row r="102" ht="10.5"/>
    <row r="103" ht="10.5"/>
    <row r="104" ht="10.5"/>
    <row r="105" ht="10.5"/>
    <row r="106" ht="10.5"/>
    <row r="107" ht="10.5"/>
    <row r="108" ht="10.5"/>
    <row r="109" ht="10.5"/>
    <row r="110" ht="10.5"/>
  </sheetData>
  <sheetProtection/>
  <mergeCells count="13">
    <mergeCell ref="A1:T1"/>
    <mergeCell ref="C67:R67"/>
    <mergeCell ref="B34:T34"/>
    <mergeCell ref="C36:R36"/>
    <mergeCell ref="B64:T64"/>
    <mergeCell ref="B65:T65"/>
    <mergeCell ref="B2:T2"/>
    <mergeCell ref="B3:T3"/>
    <mergeCell ref="C5:R5"/>
    <mergeCell ref="B33:T33"/>
    <mergeCell ref="A94:T94"/>
    <mergeCell ref="A63:T63"/>
    <mergeCell ref="A32:T32"/>
  </mergeCells>
  <hyperlinks>
    <hyperlink ref="A1" location="Indice!A1" display="Volver"/>
    <hyperlink ref="A32" location="Indice!A1" display="Volver"/>
    <hyperlink ref="A63" location="Indice!A1" display="Volver"/>
    <hyperlink ref="A94" location="Indice!A1" display="Volver"/>
  </hyperlinks>
  <printOptions horizontalCentered="1" verticalCentered="1"/>
  <pageMargins left="0.3937007874015748" right="0.3937007874015748" top="0.1968503937007874" bottom="0.1968503937007874" header="0" footer="0"/>
  <pageSetup fitToHeight="1" fitToWidth="1" horizontalDpi="600" verticalDpi="600" orientation="landscape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96"/>
  <sheetViews>
    <sheetView showGridLines="0" zoomScale="80" zoomScaleNormal="80" zoomScalePageLayoutView="0" workbookViewId="0" topLeftCell="A1">
      <selection activeCell="A1" sqref="A1:T1"/>
    </sheetView>
  </sheetViews>
  <sheetFormatPr defaultColWidth="0" defaultRowHeight="15" zeroHeight="1"/>
  <cols>
    <col min="1" max="1" width="3.69921875" style="11" bestFit="1" customWidth="1"/>
    <col min="2" max="2" width="19.3984375" style="11" customWidth="1"/>
    <col min="3" max="3" width="11.09765625" style="11" bestFit="1" customWidth="1"/>
    <col min="4" max="4" width="7" style="11" customWidth="1"/>
    <col min="5" max="5" width="7" style="11" bestFit="1" customWidth="1"/>
    <col min="6" max="6" width="6.09765625" style="11" bestFit="1" customWidth="1"/>
    <col min="7" max="7" width="6.59765625" style="11" customWidth="1"/>
    <col min="8" max="9" width="6.09765625" style="11" bestFit="1" customWidth="1"/>
    <col min="10" max="10" width="6" style="11" bestFit="1" customWidth="1"/>
    <col min="11" max="11" width="5.8984375" style="11" bestFit="1" customWidth="1"/>
    <col min="12" max="13" width="7.19921875" style="11" bestFit="1" customWidth="1"/>
    <col min="14" max="14" width="7.69921875" style="11" bestFit="1" customWidth="1"/>
    <col min="15" max="15" width="7.19921875" style="11" bestFit="1" customWidth="1"/>
    <col min="16" max="18" width="6.19921875" style="11" bestFit="1" customWidth="1"/>
    <col min="19" max="19" width="6.5" style="11" customWidth="1"/>
    <col min="20" max="20" width="8" style="11" bestFit="1" customWidth="1"/>
    <col min="21" max="21" width="6.8984375" style="11" bestFit="1" customWidth="1"/>
    <col min="22" max="22" width="10.09765625" style="11" hidden="1" customWidth="1"/>
    <col min="23" max="23" width="12.09765625" style="11" hidden="1" customWidth="1"/>
    <col min="24" max="24" width="13" style="11" hidden="1" customWidth="1"/>
    <col min="25" max="25" width="9.19921875" style="11" hidden="1" customWidth="1"/>
    <col min="26" max="27" width="0" style="11" hidden="1" customWidth="1"/>
    <col min="28" max="28" width="8.59765625" style="11" hidden="1" customWidth="1"/>
    <col min="29" max="16384" width="0" style="11" hidden="1" customWidth="1"/>
  </cols>
  <sheetData>
    <row r="1" spans="1:20" ht="14.25">
      <c r="A1" s="10" t="s">
        <v>224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56" ht="13.5">
      <c r="A2" s="53"/>
      <c r="B2" s="12" t="s">
        <v>77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53"/>
      <c r="V2" s="31"/>
      <c r="W2" s="31"/>
      <c r="X2" s="14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  <c r="IP2" s="31"/>
      <c r="IQ2" s="31"/>
      <c r="IR2" s="31"/>
      <c r="IS2" s="31"/>
      <c r="IT2" s="31"/>
      <c r="IU2" s="31"/>
      <c r="IV2" s="31"/>
    </row>
    <row r="3" spans="2:256" ht="13.5">
      <c r="B3" s="12" t="s">
        <v>257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37"/>
      <c r="V3" s="31"/>
      <c r="W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1"/>
      <c r="IQ3" s="31"/>
      <c r="IR3" s="31"/>
      <c r="IS3" s="31"/>
      <c r="IT3" s="31"/>
      <c r="IU3" s="31"/>
      <c r="IV3" s="31"/>
    </row>
    <row r="4" spans="1:256" ht="11.25" thickBot="1">
      <c r="A4" s="18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31"/>
      <c r="IU4" s="31"/>
      <c r="IV4" s="31"/>
    </row>
    <row r="5" spans="1:256" ht="15.75" customHeight="1">
      <c r="A5" s="127" t="s">
        <v>1</v>
      </c>
      <c r="B5" s="127" t="s">
        <v>1</v>
      </c>
      <c r="C5" s="179" t="s">
        <v>53</v>
      </c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82" t="s">
        <v>216</v>
      </c>
      <c r="T5" s="183" t="s">
        <v>4</v>
      </c>
      <c r="U5" s="54"/>
      <c r="V5" s="31"/>
      <c r="W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  <c r="IT5" s="31"/>
      <c r="IU5" s="31"/>
      <c r="IV5" s="31"/>
    </row>
    <row r="6" spans="1:256" ht="10.5">
      <c r="A6" s="135" t="s">
        <v>37</v>
      </c>
      <c r="B6" s="135" t="s">
        <v>38</v>
      </c>
      <c r="C6" s="146" t="s">
        <v>240</v>
      </c>
      <c r="D6" s="146" t="s">
        <v>241</v>
      </c>
      <c r="E6" s="146" t="s">
        <v>54</v>
      </c>
      <c r="F6" s="146" t="s">
        <v>55</v>
      </c>
      <c r="G6" s="146" t="s">
        <v>56</v>
      </c>
      <c r="H6" s="146" t="s">
        <v>57</v>
      </c>
      <c r="I6" s="146" t="s">
        <v>58</v>
      </c>
      <c r="J6" s="146" t="s">
        <v>59</v>
      </c>
      <c r="K6" s="146" t="s">
        <v>60</v>
      </c>
      <c r="L6" s="146" t="s">
        <v>61</v>
      </c>
      <c r="M6" s="146" t="s">
        <v>62</v>
      </c>
      <c r="N6" s="146" t="s">
        <v>63</v>
      </c>
      <c r="O6" s="146" t="s">
        <v>64</v>
      </c>
      <c r="P6" s="146" t="s">
        <v>65</v>
      </c>
      <c r="Q6" s="146" t="s">
        <v>66</v>
      </c>
      <c r="R6" s="147" t="s">
        <v>67</v>
      </c>
      <c r="S6" s="184"/>
      <c r="T6" s="185"/>
      <c r="U6" s="55"/>
      <c r="V6" s="31" t="s">
        <v>78</v>
      </c>
      <c r="W6" s="56" t="s">
        <v>79</v>
      </c>
      <c r="X6" s="57" t="s">
        <v>80</v>
      </c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  <c r="IM6" s="31"/>
      <c r="IN6" s="31"/>
      <c r="IO6" s="31"/>
      <c r="IP6" s="31"/>
      <c r="IQ6" s="31"/>
      <c r="IR6" s="31"/>
      <c r="IS6" s="31"/>
      <c r="IT6" s="31"/>
      <c r="IU6" s="31"/>
      <c r="IV6" s="31"/>
    </row>
    <row r="7" spans="1:256" ht="10.5">
      <c r="A7" s="14">
        <v>67</v>
      </c>
      <c r="B7" s="21" t="str">
        <f>+'Cartera femenina por edad'!B7</f>
        <v>Colmena Golden Cross</v>
      </c>
      <c r="C7" s="30">
        <f>'Cartera masculina por edad'!C7+'Cartera femenina por edad'!C7</f>
        <v>54</v>
      </c>
      <c r="D7" s="30">
        <f>'Cartera masculina por edad'!D7+'Cartera femenina por edad'!D7</f>
        <v>333</v>
      </c>
      <c r="E7" s="30">
        <f>'Cartera masculina por edad'!E7+'Cartera femenina por edad'!E7</f>
        <v>7017</v>
      </c>
      <c r="F7" s="30">
        <f>'Cartera masculina por edad'!F7+'Cartera femenina por edad'!F7</f>
        <v>35665</v>
      </c>
      <c r="G7" s="30">
        <f>'Cartera masculina por edad'!G7+'Cartera femenina por edad'!G7</f>
        <v>44118</v>
      </c>
      <c r="H7" s="30">
        <f>'Cartera masculina por edad'!H7+'Cartera femenina por edad'!H7</f>
        <v>38793</v>
      </c>
      <c r="I7" s="30">
        <f>'Cartera masculina por edad'!I7+'Cartera femenina por edad'!I7</f>
        <v>28942</v>
      </c>
      <c r="J7" s="30">
        <f>'Cartera masculina por edad'!J7+'Cartera femenina por edad'!J7</f>
        <v>24163</v>
      </c>
      <c r="K7" s="30">
        <f>'Cartera masculina por edad'!K7+'Cartera femenina por edad'!K7</f>
        <v>20416</v>
      </c>
      <c r="L7" s="30">
        <f>'Cartera masculina por edad'!L7+'Cartera femenina por edad'!L7</f>
        <v>17211</v>
      </c>
      <c r="M7" s="30">
        <f>'Cartera masculina por edad'!M7+'Cartera femenina por edad'!M7</f>
        <v>12055</v>
      </c>
      <c r="N7" s="30">
        <f>'Cartera masculina por edad'!N7+'Cartera femenina por edad'!N7</f>
        <v>7659</v>
      </c>
      <c r="O7" s="30">
        <f>'Cartera masculina por edad'!O7+'Cartera femenina por edad'!O7</f>
        <v>4551</v>
      </c>
      <c r="P7" s="30">
        <f>'Cartera masculina por edad'!P7+'Cartera femenina por edad'!P7</f>
        <v>2449</v>
      </c>
      <c r="Q7" s="30">
        <f>'Cartera masculina por edad'!Q7+'Cartera femenina por edad'!Q7</f>
        <v>1463</v>
      </c>
      <c r="R7" s="30">
        <f>'Cartera masculina por edad'!R7+'Cartera femenina por edad'!R7</f>
        <v>855</v>
      </c>
      <c r="S7" s="30">
        <f>'Cartera masculina por edad'!S7+'Cartera femenina por edad'!S7</f>
        <v>0</v>
      </c>
      <c r="T7" s="33">
        <f aca="true" t="shared" si="0" ref="T7:T13">SUM(C7:S7)</f>
        <v>245744</v>
      </c>
      <c r="U7" s="33"/>
      <c r="V7" s="23"/>
      <c r="W7" s="23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  <c r="IT7" s="31"/>
      <c r="IU7" s="31"/>
      <c r="IV7" s="31"/>
    </row>
    <row r="8" spans="1:256" ht="10.5">
      <c r="A8" s="14">
        <v>78</v>
      </c>
      <c r="B8" s="21" t="str">
        <f>+'Cartera femenina por edad'!B8</f>
        <v>Isapre Cruz Blanca S.A.</v>
      </c>
      <c r="C8" s="30">
        <f>'Cartera masculina por edad'!C8+'Cartera femenina por edad'!C8</f>
        <v>224</v>
      </c>
      <c r="D8" s="30">
        <f>'Cartera masculina por edad'!D8+'Cartera femenina por edad'!D8</f>
        <v>1109</v>
      </c>
      <c r="E8" s="30">
        <f>'Cartera masculina por edad'!E8+'Cartera femenina por edad'!E8</f>
        <v>13780</v>
      </c>
      <c r="F8" s="30">
        <f>'Cartera masculina por edad'!F8+'Cartera femenina por edad'!F8</f>
        <v>43177</v>
      </c>
      <c r="G8" s="30">
        <f>'Cartera masculina por edad'!G8+'Cartera femenina por edad'!G8</f>
        <v>47072</v>
      </c>
      <c r="H8" s="30">
        <f>'Cartera masculina por edad'!H8+'Cartera femenina por edad'!H8</f>
        <v>44117</v>
      </c>
      <c r="I8" s="30">
        <f>'Cartera masculina por edad'!I8+'Cartera femenina por edad'!I8</f>
        <v>37063</v>
      </c>
      <c r="J8" s="30">
        <f>'Cartera masculina por edad'!J8+'Cartera femenina por edad'!J8</f>
        <v>33106</v>
      </c>
      <c r="K8" s="30">
        <f>'Cartera masculina por edad'!K8+'Cartera femenina por edad'!K8</f>
        <v>27529</v>
      </c>
      <c r="L8" s="30">
        <f>'Cartera masculina por edad'!L8+'Cartera femenina por edad'!L8</f>
        <v>21218</v>
      </c>
      <c r="M8" s="30">
        <f>'Cartera masculina por edad'!M8+'Cartera femenina por edad'!M8</f>
        <v>14057</v>
      </c>
      <c r="N8" s="30">
        <f>'Cartera masculina por edad'!N8+'Cartera femenina por edad'!N8</f>
        <v>8417</v>
      </c>
      <c r="O8" s="30">
        <f>'Cartera masculina por edad'!O8+'Cartera femenina por edad'!O8</f>
        <v>4037</v>
      </c>
      <c r="P8" s="30">
        <f>'Cartera masculina por edad'!P8+'Cartera femenina por edad'!P8</f>
        <v>2485</v>
      </c>
      <c r="Q8" s="30">
        <f>'Cartera masculina por edad'!Q8+'Cartera femenina por edad'!Q8</f>
        <v>1305</v>
      </c>
      <c r="R8" s="30">
        <f>'Cartera masculina por edad'!R8+'Cartera femenina por edad'!R8</f>
        <v>700</v>
      </c>
      <c r="S8" s="30">
        <f>'Cartera masculina por edad'!S8+'Cartera femenina por edad'!S8</f>
        <v>0</v>
      </c>
      <c r="T8" s="33">
        <f t="shared" si="0"/>
        <v>299396</v>
      </c>
      <c r="U8" s="33"/>
      <c r="V8" s="23"/>
      <c r="W8" s="23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  <c r="IM8" s="31"/>
      <c r="IN8" s="31"/>
      <c r="IO8" s="31"/>
      <c r="IP8" s="31"/>
      <c r="IQ8" s="31"/>
      <c r="IR8" s="31"/>
      <c r="IS8" s="31"/>
      <c r="IT8" s="31"/>
      <c r="IU8" s="31"/>
      <c r="IV8" s="31"/>
    </row>
    <row r="9" spans="1:256" ht="10.5">
      <c r="A9" s="14">
        <v>80</v>
      </c>
      <c r="B9" s="21" t="str">
        <f>+'Cartera femenina por edad'!B9</f>
        <v>Vida Tres</v>
      </c>
      <c r="C9" s="30">
        <f>'Cartera masculina por edad'!C9+'Cartera femenina por edad'!C9</f>
        <v>28</v>
      </c>
      <c r="D9" s="30">
        <f>'Cartera masculina por edad'!D9+'Cartera femenina por edad'!D9</f>
        <v>108</v>
      </c>
      <c r="E9" s="30">
        <f>'Cartera masculina por edad'!E9+'Cartera femenina por edad'!E9</f>
        <v>1387</v>
      </c>
      <c r="F9" s="30">
        <f>'Cartera masculina por edad'!F9+'Cartera femenina por edad'!F9</f>
        <v>6631</v>
      </c>
      <c r="G9" s="30">
        <f>'Cartera masculina por edad'!G9+'Cartera femenina por edad'!G9</f>
        <v>9155</v>
      </c>
      <c r="H9" s="30">
        <f>'Cartera masculina por edad'!H9+'Cartera femenina por edad'!H9</f>
        <v>10808</v>
      </c>
      <c r="I9" s="30">
        <f>'Cartera masculina por edad'!I9+'Cartera femenina por edad'!I9</f>
        <v>10047</v>
      </c>
      <c r="J9" s="30">
        <f>'Cartera masculina por edad'!J9+'Cartera femenina por edad'!J9</f>
        <v>8569</v>
      </c>
      <c r="K9" s="30">
        <f>'Cartera masculina por edad'!K9+'Cartera femenina por edad'!K9</f>
        <v>7156</v>
      </c>
      <c r="L9" s="30">
        <f>'Cartera masculina por edad'!L9+'Cartera femenina por edad'!L9</f>
        <v>5667</v>
      </c>
      <c r="M9" s="30">
        <f>'Cartera masculina por edad'!M9+'Cartera femenina por edad'!M9</f>
        <v>4744</v>
      </c>
      <c r="N9" s="30">
        <f>'Cartera masculina por edad'!N9+'Cartera femenina por edad'!N9</f>
        <v>3328</v>
      </c>
      <c r="O9" s="30">
        <f>'Cartera masculina por edad'!O9+'Cartera femenina por edad'!O9</f>
        <v>1837</v>
      </c>
      <c r="P9" s="30">
        <f>'Cartera masculina por edad'!P9+'Cartera femenina por edad'!P9</f>
        <v>1267</v>
      </c>
      <c r="Q9" s="30">
        <f>'Cartera masculina por edad'!Q9+'Cartera femenina por edad'!Q9</f>
        <v>790</v>
      </c>
      <c r="R9" s="30">
        <f>'Cartera masculina por edad'!R9+'Cartera femenina por edad'!R9</f>
        <v>379</v>
      </c>
      <c r="S9" s="30">
        <f>'Cartera masculina por edad'!S9+'Cartera femenina por edad'!S9</f>
        <v>0</v>
      </c>
      <c r="T9" s="33">
        <f t="shared" si="0"/>
        <v>71901</v>
      </c>
      <c r="U9" s="33"/>
      <c r="V9" s="23"/>
      <c r="W9" s="23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  <c r="IQ9" s="31"/>
      <c r="IR9" s="31"/>
      <c r="IS9" s="31"/>
      <c r="IT9" s="31"/>
      <c r="IU9" s="31"/>
      <c r="IV9" s="31"/>
    </row>
    <row r="10" spans="1:256" ht="10.5">
      <c r="A10" s="14">
        <v>81</v>
      </c>
      <c r="B10" s="21" t="str">
        <f>+'Cartera femenina por edad'!B10</f>
        <v>Ferrosalud</v>
      </c>
      <c r="C10" s="30">
        <f>'Cartera masculina por edad'!C10+'Cartera femenina por edad'!C10</f>
        <v>5</v>
      </c>
      <c r="D10" s="30">
        <f>'Cartera masculina por edad'!D10+'Cartera femenina por edad'!D10</f>
        <v>274</v>
      </c>
      <c r="E10" s="30">
        <f>'Cartera masculina por edad'!E10+'Cartera femenina por edad'!E10</f>
        <v>2861</v>
      </c>
      <c r="F10" s="30">
        <f>'Cartera masculina por edad'!F10+'Cartera femenina por edad'!F10</f>
        <v>1976</v>
      </c>
      <c r="G10" s="30">
        <f>'Cartera masculina por edad'!G10+'Cartera femenina por edad'!G10</f>
        <v>1348</v>
      </c>
      <c r="H10" s="30">
        <f>'Cartera masculina por edad'!H10+'Cartera femenina por edad'!H10</f>
        <v>1237</v>
      </c>
      <c r="I10" s="30">
        <f>'Cartera masculina por edad'!I10+'Cartera femenina por edad'!I10</f>
        <v>1127</v>
      </c>
      <c r="J10" s="30">
        <f>'Cartera masculina por edad'!J10+'Cartera femenina por edad'!J10</f>
        <v>1126</v>
      </c>
      <c r="K10" s="30">
        <f>'Cartera masculina por edad'!K10+'Cartera femenina por edad'!K10</f>
        <v>803</v>
      </c>
      <c r="L10" s="30">
        <f>'Cartera masculina por edad'!L10+'Cartera femenina por edad'!L10</f>
        <v>514</v>
      </c>
      <c r="M10" s="30">
        <f>'Cartera masculina por edad'!M10+'Cartera femenina por edad'!M10</f>
        <v>379</v>
      </c>
      <c r="N10" s="30">
        <f>'Cartera masculina por edad'!N10+'Cartera femenina por edad'!N10</f>
        <v>185</v>
      </c>
      <c r="O10" s="30">
        <f>'Cartera masculina por edad'!O10+'Cartera femenina por edad'!O10</f>
        <v>101</v>
      </c>
      <c r="P10" s="30">
        <f>'Cartera masculina por edad'!P10+'Cartera femenina por edad'!P10</f>
        <v>43</v>
      </c>
      <c r="Q10" s="30">
        <f>'Cartera masculina por edad'!Q10+'Cartera femenina por edad'!Q10</f>
        <v>28</v>
      </c>
      <c r="R10" s="30">
        <f>'Cartera masculina por edad'!R10+'Cartera femenina por edad'!R10</f>
        <v>7</v>
      </c>
      <c r="S10" s="30">
        <f>'Cartera masculina por edad'!S10+'Cartera femenina por edad'!S10</f>
        <v>0</v>
      </c>
      <c r="T10" s="33">
        <f>SUM(C10:S10)</f>
        <v>12014</v>
      </c>
      <c r="U10" s="33"/>
      <c r="V10" s="23"/>
      <c r="W10" s="23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  <c r="IU10" s="31"/>
      <c r="IV10" s="31"/>
    </row>
    <row r="11" spans="1:256" ht="10.5">
      <c r="A11" s="14">
        <v>88</v>
      </c>
      <c r="B11" s="21" t="str">
        <f>+'Cartera femenina por edad'!B11</f>
        <v>Mas Vida</v>
      </c>
      <c r="C11" s="30">
        <f>'Cartera masculina por edad'!C11+'Cartera femenina por edad'!C11</f>
        <v>201</v>
      </c>
      <c r="D11" s="30">
        <f>'Cartera masculina por edad'!D11+'Cartera femenina por edad'!D11</f>
        <v>374</v>
      </c>
      <c r="E11" s="30">
        <f>'Cartera masculina por edad'!E11+'Cartera femenina por edad'!E11</f>
        <v>5119</v>
      </c>
      <c r="F11" s="30">
        <f>'Cartera masculina por edad'!F11+'Cartera femenina por edad'!F11</f>
        <v>27110</v>
      </c>
      <c r="G11" s="30">
        <f>'Cartera masculina por edad'!G11+'Cartera femenina por edad'!G11</f>
        <v>40535</v>
      </c>
      <c r="H11" s="30">
        <f>'Cartera masculina por edad'!H11+'Cartera femenina por edad'!H11</f>
        <v>40757</v>
      </c>
      <c r="I11" s="30">
        <f>'Cartera masculina por edad'!I11+'Cartera femenina por edad'!I11</f>
        <v>30745</v>
      </c>
      <c r="J11" s="30">
        <f>'Cartera masculina por edad'!J11+'Cartera femenina por edad'!J11</f>
        <v>23403</v>
      </c>
      <c r="K11" s="30">
        <f>'Cartera masculina por edad'!K11+'Cartera femenina por edad'!K11</f>
        <v>16847</v>
      </c>
      <c r="L11" s="30">
        <f>'Cartera masculina por edad'!L11+'Cartera femenina por edad'!L11</f>
        <v>10713</v>
      </c>
      <c r="M11" s="30">
        <f>'Cartera masculina por edad'!M11+'Cartera femenina por edad'!M11</f>
        <v>4407</v>
      </c>
      <c r="N11" s="30">
        <f>'Cartera masculina por edad'!N11+'Cartera femenina por edad'!N11</f>
        <v>1873</v>
      </c>
      <c r="O11" s="30">
        <f>'Cartera masculina por edad'!O11+'Cartera femenina por edad'!O11</f>
        <v>922</v>
      </c>
      <c r="P11" s="30">
        <f>'Cartera masculina por edad'!P11+'Cartera femenina por edad'!P11</f>
        <v>532</v>
      </c>
      <c r="Q11" s="30">
        <f>'Cartera masculina por edad'!Q11+'Cartera femenina por edad'!Q11</f>
        <v>366</v>
      </c>
      <c r="R11" s="30">
        <f>'Cartera masculina por edad'!R11+'Cartera femenina por edad'!R11</f>
        <v>211</v>
      </c>
      <c r="S11" s="30">
        <f>'Cartera masculina por edad'!S11+'Cartera femenina por edad'!S11</f>
        <v>0</v>
      </c>
      <c r="T11" s="33">
        <f t="shared" si="0"/>
        <v>204115</v>
      </c>
      <c r="U11" s="33"/>
      <c r="V11" s="23"/>
      <c r="W11" s="23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  <c r="IU11" s="31"/>
      <c r="IV11" s="31"/>
    </row>
    <row r="12" spans="1:256" ht="10.5">
      <c r="A12" s="14">
        <v>99</v>
      </c>
      <c r="B12" s="21" t="str">
        <f>+'Cartera femenina por edad'!B12</f>
        <v>Isapre Banmédica</v>
      </c>
      <c r="C12" s="30">
        <f>'Cartera masculina por edad'!C12+'Cartera femenina por edad'!C12</f>
        <v>150</v>
      </c>
      <c r="D12" s="30">
        <f>'Cartera masculina por edad'!D12+'Cartera femenina por edad'!D12</f>
        <v>1360</v>
      </c>
      <c r="E12" s="30">
        <f>'Cartera masculina por edad'!E12+'Cartera femenina por edad'!E12</f>
        <v>14997</v>
      </c>
      <c r="F12" s="30">
        <f>'Cartera masculina por edad'!F12+'Cartera femenina por edad'!F12</f>
        <v>42298</v>
      </c>
      <c r="G12" s="30">
        <f>'Cartera masculina por edad'!G12+'Cartera femenina por edad'!G12</f>
        <v>47705</v>
      </c>
      <c r="H12" s="30">
        <f>'Cartera masculina por edad'!H12+'Cartera femenina por edad'!H12</f>
        <v>44501</v>
      </c>
      <c r="I12" s="30">
        <f>'Cartera masculina por edad'!I12+'Cartera femenina por edad'!I12</f>
        <v>38570</v>
      </c>
      <c r="J12" s="30">
        <f>'Cartera masculina por edad'!J12+'Cartera femenina por edad'!J12</f>
        <v>36031</v>
      </c>
      <c r="K12" s="30">
        <f>'Cartera masculina por edad'!K12+'Cartera femenina por edad'!K12</f>
        <v>28950</v>
      </c>
      <c r="L12" s="30">
        <f>'Cartera masculina por edad'!L12+'Cartera femenina por edad'!L12</f>
        <v>22463</v>
      </c>
      <c r="M12" s="30">
        <f>'Cartera masculina por edad'!M12+'Cartera femenina por edad'!M12</f>
        <v>16586</v>
      </c>
      <c r="N12" s="30">
        <f>'Cartera masculina por edad'!N12+'Cartera femenina por edad'!N12</f>
        <v>10125</v>
      </c>
      <c r="O12" s="30">
        <f>'Cartera masculina por edad'!O12+'Cartera femenina por edad'!O12</f>
        <v>5452</v>
      </c>
      <c r="P12" s="30">
        <f>'Cartera masculina por edad'!P12+'Cartera femenina por edad'!P12</f>
        <v>3250</v>
      </c>
      <c r="Q12" s="30">
        <f>'Cartera masculina por edad'!Q12+'Cartera femenina por edad'!Q12</f>
        <v>2331</v>
      </c>
      <c r="R12" s="30">
        <f>'Cartera masculina por edad'!R12+'Cartera femenina por edad'!R12</f>
        <v>1516</v>
      </c>
      <c r="S12" s="30">
        <f>'Cartera masculina por edad'!S12+'Cartera femenina por edad'!S12</f>
        <v>0</v>
      </c>
      <c r="T12" s="33">
        <f t="shared" si="0"/>
        <v>316285</v>
      </c>
      <c r="U12" s="33"/>
      <c r="V12" s="23"/>
      <c r="W12" s="23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  <c r="IU12" s="31"/>
      <c r="IV12" s="31"/>
    </row>
    <row r="13" spans="1:256" ht="10.5">
      <c r="A13" s="14">
        <v>107</v>
      </c>
      <c r="B13" s="21" t="str">
        <f>+'Cartera femenina por edad'!B13</f>
        <v>Consalud S.A.</v>
      </c>
      <c r="C13" s="30">
        <f>'Cartera masculina por edad'!C13+'Cartera femenina por edad'!C13</f>
        <v>152</v>
      </c>
      <c r="D13" s="30">
        <f>'Cartera masculina por edad'!D13+'Cartera femenina por edad'!D13</f>
        <v>3498</v>
      </c>
      <c r="E13" s="30">
        <f>'Cartera masculina por edad'!E13+'Cartera femenina por edad'!E13</f>
        <v>31497</v>
      </c>
      <c r="F13" s="30">
        <f>'Cartera masculina por edad'!F13+'Cartera femenina por edad'!F13</f>
        <v>46841</v>
      </c>
      <c r="G13" s="30">
        <f>'Cartera masculina por edad'!G13+'Cartera femenina por edad'!G13</f>
        <v>45572</v>
      </c>
      <c r="H13" s="30">
        <f>'Cartera masculina por edad'!H13+'Cartera femenina por edad'!H13</f>
        <v>42168</v>
      </c>
      <c r="I13" s="30">
        <f>'Cartera masculina por edad'!I13+'Cartera femenina por edad'!I13</f>
        <v>36984</v>
      </c>
      <c r="J13" s="30">
        <f>'Cartera masculina por edad'!J13+'Cartera femenina por edad'!J13</f>
        <v>36089</v>
      </c>
      <c r="K13" s="30">
        <f>'Cartera masculina por edad'!K13+'Cartera femenina por edad'!K13</f>
        <v>30284</v>
      </c>
      <c r="L13" s="30">
        <f>'Cartera masculina por edad'!L13+'Cartera femenina por edad'!L13</f>
        <v>23365</v>
      </c>
      <c r="M13" s="30">
        <f>'Cartera masculina por edad'!M13+'Cartera femenina por edad'!M13</f>
        <v>15555</v>
      </c>
      <c r="N13" s="30">
        <f>'Cartera masculina por edad'!N13+'Cartera femenina por edad'!N13</f>
        <v>7857</v>
      </c>
      <c r="O13" s="30">
        <f>'Cartera masculina por edad'!O13+'Cartera femenina por edad'!O13</f>
        <v>4749</v>
      </c>
      <c r="P13" s="30">
        <f>'Cartera masculina por edad'!P13+'Cartera femenina por edad'!P13</f>
        <v>3251</v>
      </c>
      <c r="Q13" s="30">
        <f>'Cartera masculina por edad'!Q13+'Cartera femenina por edad'!Q13</f>
        <v>2004</v>
      </c>
      <c r="R13" s="30">
        <f>'Cartera masculina por edad'!R13+'Cartera femenina por edad'!R13</f>
        <v>979</v>
      </c>
      <c r="S13" s="30">
        <f>'Cartera masculina por edad'!S13+'Cartera femenina por edad'!S13</f>
        <v>0</v>
      </c>
      <c r="T13" s="33">
        <f t="shared" si="0"/>
        <v>330845</v>
      </c>
      <c r="U13" s="33"/>
      <c r="V13" s="23"/>
      <c r="W13" s="23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  <c r="IT13" s="31"/>
      <c r="IU13" s="31"/>
      <c r="IV13" s="31"/>
    </row>
    <row r="14" spans="1:256" ht="10.5">
      <c r="A14" s="14"/>
      <c r="B14" s="14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V14" s="31"/>
      <c r="W14" s="23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  <c r="IT14" s="31"/>
      <c r="IU14" s="31"/>
      <c r="IV14" s="31"/>
    </row>
    <row r="15" spans="1:256" ht="10.5">
      <c r="A15" s="118"/>
      <c r="B15" s="119" t="s">
        <v>43</v>
      </c>
      <c r="C15" s="139">
        <f aca="true" t="shared" si="1" ref="C15:T15">SUM(C7:C14)</f>
        <v>814</v>
      </c>
      <c r="D15" s="139">
        <f t="shared" si="1"/>
        <v>7056</v>
      </c>
      <c r="E15" s="139">
        <f t="shared" si="1"/>
        <v>76658</v>
      </c>
      <c r="F15" s="139">
        <f t="shared" si="1"/>
        <v>203698</v>
      </c>
      <c r="G15" s="139">
        <f t="shared" si="1"/>
        <v>235505</v>
      </c>
      <c r="H15" s="139">
        <f t="shared" si="1"/>
        <v>222381</v>
      </c>
      <c r="I15" s="139">
        <f t="shared" si="1"/>
        <v>183478</v>
      </c>
      <c r="J15" s="139">
        <f t="shared" si="1"/>
        <v>162487</v>
      </c>
      <c r="K15" s="139">
        <f t="shared" si="1"/>
        <v>131985</v>
      </c>
      <c r="L15" s="139">
        <f t="shared" si="1"/>
        <v>101151</v>
      </c>
      <c r="M15" s="139">
        <f t="shared" si="1"/>
        <v>67783</v>
      </c>
      <c r="N15" s="139">
        <f t="shared" si="1"/>
        <v>39444</v>
      </c>
      <c r="O15" s="139">
        <f t="shared" si="1"/>
        <v>21649</v>
      </c>
      <c r="P15" s="139">
        <f t="shared" si="1"/>
        <v>13277</v>
      </c>
      <c r="Q15" s="139">
        <f t="shared" si="1"/>
        <v>8287</v>
      </c>
      <c r="R15" s="139">
        <f t="shared" si="1"/>
        <v>4647</v>
      </c>
      <c r="S15" s="139">
        <f t="shared" si="1"/>
        <v>0</v>
      </c>
      <c r="T15" s="139">
        <f t="shared" si="1"/>
        <v>1480300</v>
      </c>
      <c r="U15" s="33"/>
      <c r="V15" s="23">
        <f>SUM(C15:H15)</f>
        <v>746112</v>
      </c>
      <c r="W15" s="23">
        <f>SUM(I15:L15)</f>
        <v>579101</v>
      </c>
      <c r="X15" s="23">
        <f>SUM(M15:R15)</f>
        <v>155087</v>
      </c>
      <c r="Y15" s="23">
        <f>SUM(V15:X15)</f>
        <v>1480300</v>
      </c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  <c r="IT15" s="31"/>
      <c r="IU15" s="31"/>
      <c r="IV15" s="31"/>
    </row>
    <row r="16" spans="1:256" ht="10.5">
      <c r="A16" s="14"/>
      <c r="B16" s="14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33"/>
      <c r="T16" s="58"/>
      <c r="U16" s="33"/>
      <c r="V16" s="24">
        <f>+V15/$Y15</f>
        <v>0.5040275619806796</v>
      </c>
      <c r="W16" s="24">
        <f>+W15/$Y15</f>
        <v>0.39120516111599</v>
      </c>
      <c r="X16" s="24">
        <f>+X15/$Y15</f>
        <v>0.1047672769033304</v>
      </c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  <c r="IT16" s="31"/>
      <c r="IU16" s="31"/>
      <c r="IV16" s="31"/>
    </row>
    <row r="17" spans="1:256" ht="10.5">
      <c r="A17" s="14">
        <v>62</v>
      </c>
      <c r="B17" s="21" t="str">
        <f>+'Cartera femenina por edad'!B17</f>
        <v>San Lorenzo</v>
      </c>
      <c r="C17" s="30">
        <f>'Cartera masculina por edad'!C17+'Cartera femenina por edad'!C17</f>
        <v>1</v>
      </c>
      <c r="D17" s="30">
        <f>'Cartera masculina por edad'!D17+'Cartera femenina por edad'!D17</f>
        <v>0</v>
      </c>
      <c r="E17" s="30">
        <f>'Cartera masculina por edad'!E17+'Cartera femenina por edad'!E17</f>
        <v>2</v>
      </c>
      <c r="F17" s="30">
        <f>'Cartera masculina por edad'!F17+'Cartera femenina por edad'!F17</f>
        <v>9</v>
      </c>
      <c r="G17" s="30">
        <f>'Cartera masculina por edad'!G17+'Cartera femenina por edad'!G17</f>
        <v>58</v>
      </c>
      <c r="H17" s="30">
        <f>'Cartera masculina por edad'!H17+'Cartera femenina por edad'!H17</f>
        <v>118</v>
      </c>
      <c r="I17" s="30">
        <f>'Cartera masculina por edad'!I17+'Cartera femenina por edad'!I17</f>
        <v>111</v>
      </c>
      <c r="J17" s="30">
        <f>'Cartera masculina por edad'!J17+'Cartera femenina por edad'!J17</f>
        <v>120</v>
      </c>
      <c r="K17" s="30">
        <f>'Cartera masculina por edad'!K17+'Cartera femenina por edad'!K17</f>
        <v>283</v>
      </c>
      <c r="L17" s="30">
        <f>'Cartera masculina por edad'!L17+'Cartera femenina por edad'!L17</f>
        <v>362</v>
      </c>
      <c r="M17" s="30">
        <f>'Cartera masculina por edad'!M17+'Cartera femenina por edad'!M17</f>
        <v>246</v>
      </c>
      <c r="N17" s="30">
        <f>'Cartera masculina por edad'!N17+'Cartera femenina por edad'!N17</f>
        <v>61</v>
      </c>
      <c r="O17" s="30">
        <f>'Cartera masculina por edad'!O17+'Cartera femenina por edad'!O17</f>
        <v>30</v>
      </c>
      <c r="P17" s="30">
        <f>'Cartera masculina por edad'!P17+'Cartera femenina por edad'!P17</f>
        <v>8</v>
      </c>
      <c r="Q17" s="30">
        <f>'Cartera masculina por edad'!Q17+'Cartera femenina por edad'!Q17</f>
        <v>5</v>
      </c>
      <c r="R17" s="30">
        <f>'Cartera masculina por edad'!R17+'Cartera femenina por edad'!R17</f>
        <v>1</v>
      </c>
      <c r="S17" s="30">
        <f>'Cartera masculina por edad'!S17+'Cartera femenina por edad'!S17</f>
        <v>0</v>
      </c>
      <c r="T17" s="33">
        <f aca="true" t="shared" si="2" ref="T17:T22">SUM(C17:S17)</f>
        <v>1415</v>
      </c>
      <c r="U17" s="33"/>
      <c r="V17" s="23"/>
      <c r="W17" s="23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  <c r="IT17" s="31"/>
      <c r="IU17" s="31"/>
      <c r="IV17" s="31"/>
    </row>
    <row r="18" spans="1:256" ht="10.5">
      <c r="A18" s="14">
        <v>63</v>
      </c>
      <c r="B18" s="21" t="str">
        <f>+'Cartera femenina por edad'!B18</f>
        <v>Fusat Ltda.</v>
      </c>
      <c r="C18" s="30">
        <f>'Cartera masculina por edad'!C18+'Cartera femenina por edad'!C18</f>
        <v>202</v>
      </c>
      <c r="D18" s="30">
        <f>'Cartera masculina por edad'!D18+'Cartera femenina por edad'!D18</f>
        <v>49</v>
      </c>
      <c r="E18" s="30">
        <f>'Cartera masculina por edad'!E18+'Cartera femenina por edad'!E18</f>
        <v>90</v>
      </c>
      <c r="F18" s="30">
        <f>'Cartera masculina por edad'!F18+'Cartera femenina por edad'!F18</f>
        <v>468</v>
      </c>
      <c r="G18" s="30">
        <f>'Cartera masculina por edad'!G18+'Cartera femenina por edad'!G18</f>
        <v>927</v>
      </c>
      <c r="H18" s="30">
        <f>'Cartera masculina por edad'!H18+'Cartera femenina por edad'!H18</f>
        <v>1185</v>
      </c>
      <c r="I18" s="30">
        <f>'Cartera masculina por edad'!I18+'Cartera femenina por edad'!I18</f>
        <v>951</v>
      </c>
      <c r="J18" s="30">
        <f>'Cartera masculina por edad'!J18+'Cartera femenina por edad'!J18</f>
        <v>1166</v>
      </c>
      <c r="K18" s="30">
        <f>'Cartera masculina por edad'!K18+'Cartera femenina por edad'!K18</f>
        <v>1075</v>
      </c>
      <c r="L18" s="30">
        <f>'Cartera masculina por edad'!L18+'Cartera femenina por edad'!L18</f>
        <v>1788</v>
      </c>
      <c r="M18" s="30">
        <f>'Cartera masculina por edad'!M18+'Cartera femenina por edad'!M18</f>
        <v>2076</v>
      </c>
      <c r="N18" s="30">
        <f>'Cartera masculina por edad'!N18+'Cartera femenina por edad'!N18</f>
        <v>1573</v>
      </c>
      <c r="O18" s="30">
        <f>'Cartera masculina por edad'!O18+'Cartera femenina por edad'!O18</f>
        <v>843</v>
      </c>
      <c r="P18" s="30">
        <f>'Cartera masculina por edad'!P18+'Cartera femenina por edad'!P18</f>
        <v>372</v>
      </c>
      <c r="Q18" s="30">
        <f>'Cartera masculina por edad'!Q18+'Cartera femenina por edad'!Q18</f>
        <v>146</v>
      </c>
      <c r="R18" s="30">
        <f>'Cartera masculina por edad'!R18+'Cartera femenina por edad'!R18</f>
        <v>71</v>
      </c>
      <c r="S18" s="30">
        <f>'Cartera masculina por edad'!S18+'Cartera femenina por edad'!S18</f>
        <v>0</v>
      </c>
      <c r="T18" s="33">
        <f t="shared" si="2"/>
        <v>12982</v>
      </c>
      <c r="U18" s="33"/>
      <c r="V18" s="23"/>
      <c r="W18" s="23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  <c r="IR18" s="31"/>
      <c r="IS18" s="31"/>
      <c r="IT18" s="31"/>
      <c r="IU18" s="31"/>
      <c r="IV18" s="31"/>
    </row>
    <row r="19" spans="1:256" ht="10.5">
      <c r="A19" s="14">
        <v>65</v>
      </c>
      <c r="B19" s="21" t="str">
        <f>+'Cartera femenina por edad'!B19</f>
        <v>Chuquicamata</v>
      </c>
      <c r="C19" s="30">
        <f>'Cartera masculina por edad'!C19+'Cartera femenina por edad'!C19</f>
        <v>292</v>
      </c>
      <c r="D19" s="30">
        <f>'Cartera masculina por edad'!D19+'Cartera femenina por edad'!D19</f>
        <v>41</v>
      </c>
      <c r="E19" s="30">
        <f>'Cartera masculina por edad'!E19+'Cartera femenina por edad'!E19</f>
        <v>106</v>
      </c>
      <c r="F19" s="30">
        <f>'Cartera masculina por edad'!F19+'Cartera femenina por edad'!F19</f>
        <v>631</v>
      </c>
      <c r="G19" s="30">
        <f>'Cartera masculina por edad'!G19+'Cartera femenina por edad'!G19</f>
        <v>810</v>
      </c>
      <c r="H19" s="30">
        <f>'Cartera masculina por edad'!H19+'Cartera femenina por edad'!H19</f>
        <v>1107</v>
      </c>
      <c r="I19" s="30">
        <f>'Cartera masculina por edad'!I19+'Cartera femenina por edad'!I19</f>
        <v>1224</v>
      </c>
      <c r="J19" s="30">
        <f>'Cartera masculina por edad'!J19+'Cartera femenina por edad'!J19</f>
        <v>1834</v>
      </c>
      <c r="K19" s="30">
        <f>'Cartera masculina por edad'!K19+'Cartera femenina por edad'!K19</f>
        <v>1878</v>
      </c>
      <c r="L19" s="30">
        <f>'Cartera masculina por edad'!L19+'Cartera femenina por edad'!L19</f>
        <v>1817</v>
      </c>
      <c r="M19" s="30">
        <f>'Cartera masculina por edad'!M19+'Cartera femenina por edad'!M19</f>
        <v>1486</v>
      </c>
      <c r="N19" s="30">
        <f>'Cartera masculina por edad'!N19+'Cartera femenina por edad'!N19</f>
        <v>875</v>
      </c>
      <c r="O19" s="30">
        <f>'Cartera masculina por edad'!O19+'Cartera femenina por edad'!O19</f>
        <v>247</v>
      </c>
      <c r="P19" s="30">
        <f>'Cartera masculina por edad'!P19+'Cartera femenina por edad'!P19</f>
        <v>78</v>
      </c>
      <c r="Q19" s="30">
        <f>'Cartera masculina por edad'!Q19+'Cartera femenina por edad'!Q19</f>
        <v>39</v>
      </c>
      <c r="R19" s="30">
        <f>'Cartera masculina por edad'!R19+'Cartera femenina por edad'!R19</f>
        <v>38</v>
      </c>
      <c r="S19" s="30">
        <f>'Cartera masculina por edad'!S19+'Cartera femenina por edad'!S19</f>
        <v>0</v>
      </c>
      <c r="T19" s="33">
        <f t="shared" si="2"/>
        <v>12503</v>
      </c>
      <c r="U19" s="33"/>
      <c r="V19" s="23"/>
      <c r="W19" s="23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O19" s="31"/>
      <c r="IP19" s="31"/>
      <c r="IQ19" s="31"/>
      <c r="IR19" s="31"/>
      <c r="IS19" s="31"/>
      <c r="IT19" s="31"/>
      <c r="IU19" s="31"/>
      <c r="IV19" s="31"/>
    </row>
    <row r="20" spans="1:256" ht="10.5">
      <c r="A20" s="14">
        <v>68</v>
      </c>
      <c r="B20" s="21" t="str">
        <f>+'Cartera femenina por edad'!B20</f>
        <v>Río Blanco</v>
      </c>
      <c r="C20" s="30">
        <f>'Cartera masculina por edad'!C20+'Cartera femenina por edad'!C20</f>
        <v>1</v>
      </c>
      <c r="D20" s="30">
        <f>'Cartera masculina por edad'!D20+'Cartera femenina por edad'!D20</f>
        <v>0</v>
      </c>
      <c r="E20" s="30">
        <f>'Cartera masculina por edad'!E20+'Cartera femenina por edad'!E20</f>
        <v>16</v>
      </c>
      <c r="F20" s="30">
        <f>'Cartera masculina por edad'!F20+'Cartera femenina por edad'!F20</f>
        <v>97</v>
      </c>
      <c r="G20" s="30">
        <f>'Cartera masculina por edad'!G20+'Cartera femenina por edad'!G20</f>
        <v>193</v>
      </c>
      <c r="H20" s="30">
        <f>'Cartera masculina por edad'!H20+'Cartera femenina por edad'!H20</f>
        <v>316</v>
      </c>
      <c r="I20" s="30">
        <f>'Cartera masculina por edad'!I20+'Cartera femenina por edad'!I20</f>
        <v>281</v>
      </c>
      <c r="J20" s="30">
        <f>'Cartera masculina por edad'!J20+'Cartera femenina por edad'!J20</f>
        <v>278</v>
      </c>
      <c r="K20" s="30">
        <f>'Cartera masculina por edad'!K20+'Cartera femenina por edad'!K20</f>
        <v>210</v>
      </c>
      <c r="L20" s="30">
        <f>'Cartera masculina por edad'!L20+'Cartera femenina por edad'!L20</f>
        <v>257</v>
      </c>
      <c r="M20" s="30">
        <f>'Cartera masculina por edad'!M20+'Cartera femenina por edad'!M20</f>
        <v>268</v>
      </c>
      <c r="N20" s="30">
        <f>'Cartera masculina por edad'!N20+'Cartera femenina por edad'!N20</f>
        <v>157</v>
      </c>
      <c r="O20" s="30">
        <f>'Cartera masculina por edad'!O20+'Cartera femenina por edad'!O20</f>
        <v>47</v>
      </c>
      <c r="P20" s="30">
        <f>'Cartera masculina por edad'!P20+'Cartera femenina por edad'!P20</f>
        <v>15</v>
      </c>
      <c r="Q20" s="30">
        <f>'Cartera masculina por edad'!Q20+'Cartera femenina por edad'!Q20</f>
        <v>7</v>
      </c>
      <c r="R20" s="30">
        <f>'Cartera masculina por edad'!R20+'Cartera femenina por edad'!R20</f>
        <v>5</v>
      </c>
      <c r="S20" s="30">
        <f>'Cartera masculina por edad'!S20+'Cartera femenina por edad'!S20</f>
        <v>0</v>
      </c>
      <c r="T20" s="33">
        <f t="shared" si="2"/>
        <v>2148</v>
      </c>
      <c r="U20" s="33"/>
      <c r="V20" s="23"/>
      <c r="W20" s="23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  <c r="IQ20" s="31"/>
      <c r="IR20" s="31"/>
      <c r="IS20" s="31"/>
      <c r="IT20" s="31"/>
      <c r="IU20" s="31"/>
      <c r="IV20" s="31"/>
    </row>
    <row r="21" spans="1:256" ht="10.5">
      <c r="A21" s="14">
        <v>76</v>
      </c>
      <c r="B21" s="21" t="str">
        <f>+'Cartera femenina por edad'!B21</f>
        <v>Isapre Fundación</v>
      </c>
      <c r="C21" s="30">
        <f>'Cartera masculina por edad'!C21+'Cartera femenina por edad'!C21</f>
        <v>8</v>
      </c>
      <c r="D21" s="30">
        <f>'Cartera masculina por edad'!D21+'Cartera femenina por edad'!D21</f>
        <v>11</v>
      </c>
      <c r="E21" s="30">
        <f>'Cartera masculina por edad'!E21+'Cartera femenina por edad'!E21</f>
        <v>113</v>
      </c>
      <c r="F21" s="30">
        <f>'Cartera masculina por edad'!F21+'Cartera femenina por edad'!F21</f>
        <v>987</v>
      </c>
      <c r="G21" s="30">
        <f>'Cartera masculina por edad'!G21+'Cartera femenina por edad'!G21</f>
        <v>1489</v>
      </c>
      <c r="H21" s="30">
        <f>'Cartera masculina por edad'!H21+'Cartera femenina por edad'!H21</f>
        <v>1139</v>
      </c>
      <c r="I21" s="30">
        <f>'Cartera masculina por edad'!I21+'Cartera femenina por edad'!I21</f>
        <v>1294</v>
      </c>
      <c r="J21" s="30">
        <f>'Cartera masculina por edad'!J21+'Cartera femenina por edad'!J21</f>
        <v>1112</v>
      </c>
      <c r="K21" s="30">
        <f>'Cartera masculina por edad'!K21+'Cartera femenina por edad'!K21</f>
        <v>892</v>
      </c>
      <c r="L21" s="30">
        <f>'Cartera masculina por edad'!L21+'Cartera femenina por edad'!L21</f>
        <v>992</v>
      </c>
      <c r="M21" s="30">
        <f>'Cartera masculina por edad'!M21+'Cartera femenina por edad'!M21</f>
        <v>1598</v>
      </c>
      <c r="N21" s="30">
        <f>'Cartera masculina por edad'!N21+'Cartera femenina por edad'!N21</f>
        <v>1636</v>
      </c>
      <c r="O21" s="30">
        <f>'Cartera masculina por edad'!O21+'Cartera femenina por edad'!O21</f>
        <v>872</v>
      </c>
      <c r="P21" s="30">
        <f>'Cartera masculina por edad'!P21+'Cartera femenina por edad'!P21</f>
        <v>783</v>
      </c>
      <c r="Q21" s="30">
        <f>'Cartera masculina por edad'!Q21+'Cartera femenina por edad'!Q21</f>
        <v>847</v>
      </c>
      <c r="R21" s="30">
        <f>'Cartera masculina por edad'!R21+'Cartera femenina por edad'!R21</f>
        <v>1005</v>
      </c>
      <c r="S21" s="30">
        <f>'Cartera masculina por edad'!S21+'Cartera femenina por edad'!S21</f>
        <v>0</v>
      </c>
      <c r="T21" s="33">
        <f t="shared" si="2"/>
        <v>14778</v>
      </c>
      <c r="U21" s="33"/>
      <c r="V21" s="23"/>
      <c r="W21" s="23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  <c r="IR21" s="31"/>
      <c r="IS21" s="31"/>
      <c r="IT21" s="31"/>
      <c r="IU21" s="31"/>
      <c r="IV21" s="31"/>
    </row>
    <row r="22" spans="1:256" ht="10.5">
      <c r="A22" s="14">
        <v>94</v>
      </c>
      <c r="B22" s="21" t="str">
        <f>+'Cartera femenina por edad'!B22</f>
        <v>Cruz del Norte</v>
      </c>
      <c r="C22" s="30">
        <f>'Cartera masculina por edad'!C22+'Cartera femenina por edad'!C22</f>
        <v>0</v>
      </c>
      <c r="D22" s="30">
        <f>'Cartera masculina por edad'!D22+'Cartera femenina por edad'!D22</f>
        <v>0</v>
      </c>
      <c r="E22" s="30">
        <f>'Cartera masculina por edad'!E22+'Cartera femenina por edad'!E22</f>
        <v>27</v>
      </c>
      <c r="F22" s="30">
        <f>'Cartera masculina por edad'!F22+'Cartera femenina por edad'!F22</f>
        <v>67</v>
      </c>
      <c r="G22" s="30">
        <f>'Cartera masculina por edad'!G22+'Cartera femenina por edad'!G22</f>
        <v>111</v>
      </c>
      <c r="H22" s="30">
        <f>'Cartera masculina por edad'!H22+'Cartera femenina por edad'!H22</f>
        <v>140</v>
      </c>
      <c r="I22" s="30">
        <f>'Cartera masculina por edad'!I22+'Cartera femenina por edad'!I22</f>
        <v>152</v>
      </c>
      <c r="J22" s="30">
        <f>'Cartera masculina por edad'!J22+'Cartera femenina por edad'!J22</f>
        <v>202</v>
      </c>
      <c r="K22" s="30">
        <f>'Cartera masculina por edad'!K22+'Cartera femenina por edad'!K22</f>
        <v>197</v>
      </c>
      <c r="L22" s="30">
        <f>'Cartera masculina por edad'!L22+'Cartera femenina por edad'!L22</f>
        <v>173</v>
      </c>
      <c r="M22" s="30">
        <f>'Cartera masculina por edad'!M22+'Cartera femenina por edad'!M22</f>
        <v>64</v>
      </c>
      <c r="N22" s="30">
        <f>'Cartera masculina por edad'!N22+'Cartera femenina por edad'!N22</f>
        <v>23</v>
      </c>
      <c r="O22" s="30">
        <f>'Cartera masculina por edad'!O22+'Cartera femenina por edad'!O22</f>
        <v>6</v>
      </c>
      <c r="P22" s="30">
        <f>'Cartera masculina por edad'!P22+'Cartera femenina por edad'!P22</f>
        <v>9</v>
      </c>
      <c r="Q22" s="30">
        <f>'Cartera masculina por edad'!Q22+'Cartera femenina por edad'!Q22</f>
        <v>1</v>
      </c>
      <c r="R22" s="30">
        <f>'Cartera masculina por edad'!R22+'Cartera femenina por edad'!R22</f>
        <v>1</v>
      </c>
      <c r="S22" s="30">
        <f>'Cartera masculina por edad'!S22+'Cartera femenina por edad'!S22</f>
        <v>0</v>
      </c>
      <c r="T22" s="33">
        <f t="shared" si="2"/>
        <v>1173</v>
      </c>
      <c r="U22" s="33"/>
      <c r="V22" s="23"/>
      <c r="W22" s="23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  <c r="IT22" s="31"/>
      <c r="IU22" s="31"/>
      <c r="IV22" s="31"/>
    </row>
    <row r="23" spans="1:256" ht="10.5">
      <c r="A23" s="14"/>
      <c r="B23" s="14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V23" s="31"/>
      <c r="W23" s="23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1"/>
      <c r="IT23" s="31"/>
      <c r="IU23" s="31"/>
      <c r="IV23" s="31"/>
    </row>
    <row r="24" spans="1:256" ht="10.5">
      <c r="A24" s="119"/>
      <c r="B24" s="119" t="s">
        <v>49</v>
      </c>
      <c r="C24" s="139">
        <f aca="true" t="shared" si="3" ref="C24:T24">SUM(C17:C22)</f>
        <v>504</v>
      </c>
      <c r="D24" s="139">
        <f>SUM(D17:D22)</f>
        <v>101</v>
      </c>
      <c r="E24" s="139">
        <f t="shared" si="3"/>
        <v>354</v>
      </c>
      <c r="F24" s="139">
        <f t="shared" si="3"/>
        <v>2259</v>
      </c>
      <c r="G24" s="139">
        <f t="shared" si="3"/>
        <v>3588</v>
      </c>
      <c r="H24" s="139">
        <f t="shared" si="3"/>
        <v>4005</v>
      </c>
      <c r="I24" s="139">
        <f t="shared" si="3"/>
        <v>4013</v>
      </c>
      <c r="J24" s="139">
        <f t="shared" si="3"/>
        <v>4712</v>
      </c>
      <c r="K24" s="139">
        <f t="shared" si="3"/>
        <v>4535</v>
      </c>
      <c r="L24" s="139">
        <f t="shared" si="3"/>
        <v>5389</v>
      </c>
      <c r="M24" s="139">
        <f t="shared" si="3"/>
        <v>5738</v>
      </c>
      <c r="N24" s="139">
        <f t="shared" si="3"/>
        <v>4325</v>
      </c>
      <c r="O24" s="139">
        <f t="shared" si="3"/>
        <v>2045</v>
      </c>
      <c r="P24" s="139">
        <f t="shared" si="3"/>
        <v>1265</v>
      </c>
      <c r="Q24" s="139">
        <f t="shared" si="3"/>
        <v>1045</v>
      </c>
      <c r="R24" s="139">
        <f t="shared" si="3"/>
        <v>1121</v>
      </c>
      <c r="S24" s="139">
        <f t="shared" si="3"/>
        <v>0</v>
      </c>
      <c r="T24" s="139">
        <f t="shared" si="3"/>
        <v>44999</v>
      </c>
      <c r="V24" s="23">
        <f>SUM(C24:H24)</f>
        <v>10811</v>
      </c>
      <c r="W24" s="23">
        <f>SUM(I24:L24)</f>
        <v>18649</v>
      </c>
      <c r="X24" s="23">
        <f>SUM(M24:R24)</f>
        <v>15539</v>
      </c>
      <c r="Y24" s="23">
        <f>SUM(V24:X24)</f>
        <v>44999</v>
      </c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  <c r="IP24" s="31"/>
      <c r="IQ24" s="31"/>
      <c r="IR24" s="31"/>
      <c r="IS24" s="31"/>
      <c r="IT24" s="31"/>
      <c r="IU24" s="31"/>
      <c r="IV24" s="31"/>
    </row>
    <row r="25" spans="1:256" ht="10.5">
      <c r="A25" s="14"/>
      <c r="B25" s="14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33"/>
      <c r="T25" s="58"/>
      <c r="U25" s="33"/>
      <c r="V25" s="24">
        <f>+V24/$Y24</f>
        <v>0.2402497833285184</v>
      </c>
      <c r="W25" s="24">
        <f>+W24/$Y24</f>
        <v>0.4144314318095958</v>
      </c>
      <c r="X25" s="24">
        <f>+X24/$Y24</f>
        <v>0.34531878486188583</v>
      </c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  <c r="IQ25" s="31"/>
      <c r="IR25" s="31"/>
      <c r="IS25" s="31"/>
      <c r="IT25" s="31"/>
      <c r="IU25" s="31"/>
      <c r="IV25" s="31"/>
    </row>
    <row r="26" spans="1:256" ht="10.5">
      <c r="A26" s="141"/>
      <c r="B26" s="141" t="s">
        <v>50</v>
      </c>
      <c r="C26" s="139">
        <f aca="true" t="shared" si="4" ref="C26:T26">C15+C24</f>
        <v>1318</v>
      </c>
      <c r="D26" s="139">
        <f>D15+D24</f>
        <v>7157</v>
      </c>
      <c r="E26" s="139">
        <f t="shared" si="4"/>
        <v>77012</v>
      </c>
      <c r="F26" s="139">
        <f t="shared" si="4"/>
        <v>205957</v>
      </c>
      <c r="G26" s="139">
        <f t="shared" si="4"/>
        <v>239093</v>
      </c>
      <c r="H26" s="139">
        <f t="shared" si="4"/>
        <v>226386</v>
      </c>
      <c r="I26" s="139">
        <f t="shared" si="4"/>
        <v>187491</v>
      </c>
      <c r="J26" s="139">
        <f t="shared" si="4"/>
        <v>167199</v>
      </c>
      <c r="K26" s="139">
        <f t="shared" si="4"/>
        <v>136520</v>
      </c>
      <c r="L26" s="139">
        <f t="shared" si="4"/>
        <v>106540</v>
      </c>
      <c r="M26" s="139">
        <f t="shared" si="4"/>
        <v>73521</v>
      </c>
      <c r="N26" s="139">
        <f t="shared" si="4"/>
        <v>43769</v>
      </c>
      <c r="O26" s="139">
        <f t="shared" si="4"/>
        <v>23694</v>
      </c>
      <c r="P26" s="139">
        <f t="shared" si="4"/>
        <v>14542</v>
      </c>
      <c r="Q26" s="139">
        <f t="shared" si="4"/>
        <v>9332</v>
      </c>
      <c r="R26" s="139">
        <f t="shared" si="4"/>
        <v>5768</v>
      </c>
      <c r="S26" s="139">
        <f t="shared" si="4"/>
        <v>0</v>
      </c>
      <c r="T26" s="139">
        <f t="shared" si="4"/>
        <v>1525299</v>
      </c>
      <c r="U26" s="33"/>
      <c r="V26" s="23">
        <f>SUM(C26:H26)</f>
        <v>756923</v>
      </c>
      <c r="W26" s="23">
        <f>SUM(I26:L26)</f>
        <v>597750</v>
      </c>
      <c r="X26" s="23">
        <f>SUM(M26:R26)</f>
        <v>170626</v>
      </c>
      <c r="Y26" s="23">
        <f>SUM(V26:X26)</f>
        <v>1525299</v>
      </c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  <c r="IP26" s="31"/>
      <c r="IQ26" s="31"/>
      <c r="IR26" s="31"/>
      <c r="IS26" s="31"/>
      <c r="IT26" s="31"/>
      <c r="IU26" s="31"/>
      <c r="IV26" s="31"/>
    </row>
    <row r="27" spans="1:256" ht="10.5">
      <c r="A27" s="14"/>
      <c r="B27" s="1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24">
        <f>+V26/$Y26</f>
        <v>0.4962456541307639</v>
      </c>
      <c r="W27" s="24">
        <f>+W26/$Y26</f>
        <v>0.3918903769031514</v>
      </c>
      <c r="X27" s="24">
        <f>+X26/$Y26</f>
        <v>0.11186396896608468</v>
      </c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  <c r="IP27" s="31"/>
      <c r="IQ27" s="31"/>
      <c r="IR27" s="31"/>
      <c r="IS27" s="31"/>
      <c r="IT27" s="31"/>
      <c r="IU27" s="31"/>
      <c r="IV27" s="31"/>
    </row>
    <row r="28" spans="1:256" ht="11.25" thickBot="1">
      <c r="A28" s="148"/>
      <c r="B28" s="148" t="s">
        <v>51</v>
      </c>
      <c r="C28" s="150">
        <f aca="true" t="shared" si="5" ref="C28:S28">(C26/$T26)</f>
        <v>0.0008640928762164009</v>
      </c>
      <c r="D28" s="150">
        <f t="shared" si="5"/>
        <v>0.004692194776237315</v>
      </c>
      <c r="E28" s="150">
        <f t="shared" si="5"/>
        <v>0.05048977282486909</v>
      </c>
      <c r="F28" s="150">
        <f t="shared" si="5"/>
        <v>0.135027296287482</v>
      </c>
      <c r="G28" s="150">
        <f t="shared" si="5"/>
        <v>0.15675156149712285</v>
      </c>
      <c r="H28" s="150">
        <f t="shared" si="5"/>
        <v>0.1484207358688362</v>
      </c>
      <c r="I28" s="150">
        <f t="shared" si="5"/>
        <v>0.12292081749217694</v>
      </c>
      <c r="J28" s="150">
        <f t="shared" si="5"/>
        <v>0.10961719636608953</v>
      </c>
      <c r="K28" s="150">
        <f t="shared" si="5"/>
        <v>0.08950376286878835</v>
      </c>
      <c r="L28" s="150">
        <f t="shared" si="5"/>
        <v>0.06984860017609662</v>
      </c>
      <c r="M28" s="150">
        <f t="shared" si="5"/>
        <v>0.04820104123847193</v>
      </c>
      <c r="N28" s="150">
        <f t="shared" si="5"/>
        <v>0.028695357434837365</v>
      </c>
      <c r="O28" s="150">
        <f t="shared" si="5"/>
        <v>0.015534003497019272</v>
      </c>
      <c r="P28" s="150">
        <f t="shared" si="5"/>
        <v>0.009533868441531791</v>
      </c>
      <c r="Q28" s="150">
        <f t="shared" si="5"/>
        <v>0.006118144704743135</v>
      </c>
      <c r="R28" s="150">
        <f t="shared" si="5"/>
        <v>0.0037815536494811837</v>
      </c>
      <c r="S28" s="150">
        <f t="shared" si="5"/>
        <v>0</v>
      </c>
      <c r="T28" s="150">
        <f>SUM(C28:S28)</f>
        <v>1</v>
      </c>
      <c r="U28" s="59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  <c r="IS28" s="31"/>
      <c r="IT28" s="31"/>
      <c r="IU28" s="31"/>
      <c r="IV28" s="31"/>
    </row>
    <row r="29" spans="2:256" ht="10.5">
      <c r="B29" s="21" t="str">
        <f>+'Cartera masculina por edad'!B29</f>
        <v>Fuente: Superintendencia de Salud, Archivo Maestro de Beneficiarios.</v>
      </c>
      <c r="C29" s="14"/>
      <c r="D29" s="14"/>
      <c r="E29" s="23"/>
      <c r="F29" s="23"/>
      <c r="G29" s="23"/>
      <c r="H29" s="23"/>
      <c r="I29" s="23"/>
      <c r="J29" s="23"/>
      <c r="K29" s="23"/>
      <c r="L29" s="23"/>
      <c r="M29" s="60" t="s">
        <v>1</v>
      </c>
      <c r="N29" s="60" t="s">
        <v>1</v>
      </c>
      <c r="O29" s="60" t="s">
        <v>1</v>
      </c>
      <c r="P29" s="60" t="s">
        <v>1</v>
      </c>
      <c r="Q29" s="23"/>
      <c r="R29" s="23"/>
      <c r="S29" s="60" t="s">
        <v>1</v>
      </c>
      <c r="T29" s="60" t="s">
        <v>1</v>
      </c>
      <c r="U29" s="60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  <c r="IQ29" s="31"/>
      <c r="IR29" s="31"/>
      <c r="IS29" s="31"/>
      <c r="IT29" s="31"/>
      <c r="IU29" s="31"/>
      <c r="IV29" s="31"/>
    </row>
    <row r="30" spans="2:256" ht="10.5">
      <c r="B30" s="21" t="str">
        <f>+'Cartera masculina por edad'!B30</f>
        <v>(*) Son aquellos datos que no presentan información en el campo edad.</v>
      </c>
      <c r="C30" s="21"/>
      <c r="D30" s="21"/>
      <c r="E30" s="23"/>
      <c r="F30" s="23"/>
      <c r="G30" s="23"/>
      <c r="H30" s="23"/>
      <c r="J30" s="23"/>
      <c r="K30" s="23"/>
      <c r="L30" s="23"/>
      <c r="M30" s="60" t="s">
        <v>1</v>
      </c>
      <c r="O30" s="60" t="s">
        <v>1</v>
      </c>
      <c r="P30" s="60" t="s">
        <v>1</v>
      </c>
      <c r="Q30" s="23"/>
      <c r="R30" s="23"/>
      <c r="U30" s="60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  <c r="IO30" s="31"/>
      <c r="IP30" s="31"/>
      <c r="IQ30" s="31"/>
      <c r="IR30" s="31"/>
      <c r="IS30" s="31"/>
      <c r="IT30" s="31"/>
      <c r="IU30" s="31"/>
      <c r="IV30" s="31"/>
    </row>
    <row r="31" spans="3:256" ht="10.5">
      <c r="C31" s="21"/>
      <c r="D31" s="21"/>
      <c r="E31" s="23"/>
      <c r="F31" s="23"/>
      <c r="G31" s="23"/>
      <c r="H31" s="23"/>
      <c r="I31" s="23"/>
      <c r="J31" s="23"/>
      <c r="K31" s="23"/>
      <c r="L31" s="23"/>
      <c r="M31" s="60"/>
      <c r="N31" s="60"/>
      <c r="O31" s="60"/>
      <c r="P31" s="60"/>
      <c r="Q31" s="23"/>
      <c r="R31" s="23"/>
      <c r="S31" s="60"/>
      <c r="T31" s="60"/>
      <c r="U31" s="60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  <c r="IL31" s="31"/>
      <c r="IM31" s="31"/>
      <c r="IN31" s="31"/>
      <c r="IO31" s="31"/>
      <c r="IP31" s="31"/>
      <c r="IQ31" s="31"/>
      <c r="IR31" s="31"/>
      <c r="IS31" s="31"/>
      <c r="IT31" s="31"/>
      <c r="IU31" s="31"/>
      <c r="IV31" s="31"/>
    </row>
    <row r="32" spans="1:256" ht="14.25">
      <c r="A32" s="10" t="s">
        <v>224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  <c r="IL32" s="31"/>
      <c r="IM32" s="31"/>
      <c r="IN32" s="31"/>
      <c r="IO32" s="31"/>
      <c r="IP32" s="31"/>
      <c r="IQ32" s="31"/>
      <c r="IR32" s="31"/>
      <c r="IS32" s="31"/>
      <c r="IT32" s="31"/>
      <c r="IU32" s="31"/>
      <c r="IV32" s="31"/>
    </row>
    <row r="33" spans="1:256" ht="13.5">
      <c r="A33" s="53"/>
      <c r="B33" s="12" t="s">
        <v>81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  <c r="IL33" s="31"/>
      <c r="IM33" s="31"/>
      <c r="IN33" s="31"/>
      <c r="IO33" s="31"/>
      <c r="IP33" s="31"/>
      <c r="IQ33" s="31"/>
      <c r="IR33" s="31"/>
      <c r="IS33" s="31"/>
      <c r="IT33" s="31"/>
      <c r="IU33" s="31"/>
      <c r="IV33" s="31"/>
    </row>
    <row r="34" spans="2:256" ht="13.5">
      <c r="B34" s="12" t="s">
        <v>258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  <c r="IL34" s="31"/>
      <c r="IM34" s="31"/>
      <c r="IN34" s="31"/>
      <c r="IO34" s="31"/>
      <c r="IP34" s="31"/>
      <c r="IQ34" s="31"/>
      <c r="IR34" s="31"/>
      <c r="IS34" s="31"/>
      <c r="IT34" s="31"/>
      <c r="IU34" s="31"/>
      <c r="IV34" s="31"/>
    </row>
    <row r="35" spans="1:256" ht="11.25" thickBot="1">
      <c r="A35" s="14"/>
      <c r="B35" s="14"/>
      <c r="C35" s="14"/>
      <c r="D35" s="14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  <c r="IL35" s="31"/>
      <c r="IM35" s="31"/>
      <c r="IN35" s="31"/>
      <c r="IO35" s="31"/>
      <c r="IP35" s="31"/>
      <c r="IQ35" s="31"/>
      <c r="IR35" s="31"/>
      <c r="IS35" s="31"/>
      <c r="IT35" s="31"/>
      <c r="IU35" s="31"/>
      <c r="IV35" s="31"/>
    </row>
    <row r="36" spans="1:256" ht="10.5">
      <c r="A36" s="127" t="s">
        <v>1</v>
      </c>
      <c r="B36" s="127" t="s">
        <v>1</v>
      </c>
      <c r="C36" s="179" t="s">
        <v>53</v>
      </c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82" t="str">
        <f>+S5</f>
        <v>Sin Edad (*)</v>
      </c>
      <c r="U36" s="182" t="str">
        <f>+T5</f>
        <v>Total</v>
      </c>
      <c r="V36" s="54"/>
      <c r="W36" s="31"/>
      <c r="X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  <c r="IL36" s="31"/>
      <c r="IM36" s="31"/>
      <c r="IN36" s="31"/>
      <c r="IO36" s="31"/>
      <c r="IP36" s="31"/>
      <c r="IQ36" s="31"/>
      <c r="IR36" s="31"/>
      <c r="IS36" s="31"/>
      <c r="IT36" s="31"/>
      <c r="IU36" s="31"/>
      <c r="IV36" s="31"/>
    </row>
    <row r="37" spans="1:256" ht="10.5">
      <c r="A37" s="135" t="s">
        <v>37</v>
      </c>
      <c r="B37" s="135" t="s">
        <v>38</v>
      </c>
      <c r="C37" s="146" t="s">
        <v>217</v>
      </c>
      <c r="D37" s="146" t="s">
        <v>240</v>
      </c>
      <c r="E37" s="146" t="s">
        <v>241</v>
      </c>
      <c r="F37" s="146" t="s">
        <v>54</v>
      </c>
      <c r="G37" s="146" t="s">
        <v>55</v>
      </c>
      <c r="H37" s="146" t="s">
        <v>56</v>
      </c>
      <c r="I37" s="146" t="s">
        <v>57</v>
      </c>
      <c r="J37" s="146" t="s">
        <v>58</v>
      </c>
      <c r="K37" s="146" t="s">
        <v>59</v>
      </c>
      <c r="L37" s="146" t="s">
        <v>60</v>
      </c>
      <c r="M37" s="146" t="s">
        <v>61</v>
      </c>
      <c r="N37" s="146" t="s">
        <v>62</v>
      </c>
      <c r="O37" s="146" t="s">
        <v>63</v>
      </c>
      <c r="P37" s="146" t="s">
        <v>64</v>
      </c>
      <c r="Q37" s="146" t="s">
        <v>65</v>
      </c>
      <c r="R37" s="146" t="s">
        <v>66</v>
      </c>
      <c r="S37" s="147" t="s">
        <v>67</v>
      </c>
      <c r="T37" s="184"/>
      <c r="U37" s="184" t="s">
        <v>4</v>
      </c>
      <c r="V37" s="55"/>
      <c r="W37" s="31" t="s">
        <v>82</v>
      </c>
      <c r="X37" s="31" t="s">
        <v>83</v>
      </c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  <c r="IL37" s="31"/>
      <c r="IM37" s="31"/>
      <c r="IN37" s="31"/>
      <c r="IO37" s="31"/>
      <c r="IP37" s="31"/>
      <c r="IQ37" s="31"/>
      <c r="IR37" s="31"/>
      <c r="IS37" s="31"/>
      <c r="IT37" s="31"/>
      <c r="IU37" s="31"/>
      <c r="IV37" s="31"/>
    </row>
    <row r="38" spans="1:256" ht="10.5">
      <c r="A38" s="14">
        <v>67</v>
      </c>
      <c r="B38" s="21" t="str">
        <f>+B7</f>
        <v>Colmena Golden Cross</v>
      </c>
      <c r="C38" s="61">
        <v>112</v>
      </c>
      <c r="D38" s="30">
        <f>+'Cartera masculina por edad'!C38+'Cartera femenina por edad'!C38</f>
        <v>104132</v>
      </c>
      <c r="E38" s="30">
        <f>+'Cartera masculina por edad'!D38+'Cartera femenina por edad'!D38</f>
        <v>31297</v>
      </c>
      <c r="F38" s="30">
        <f>+'Cartera masculina por edad'!E38+'Cartera femenina por edad'!E38</f>
        <v>27464</v>
      </c>
      <c r="G38" s="30">
        <f>+'Cartera masculina por edad'!F38+'Cartera femenina por edad'!F38</f>
        <v>11907</v>
      </c>
      <c r="H38" s="30">
        <f>+'Cartera masculina por edad'!G38+'Cartera femenina por edad'!G38</f>
        <v>6589</v>
      </c>
      <c r="I38" s="30">
        <f>+'Cartera masculina por edad'!H38+'Cartera femenina por edad'!H38</f>
        <v>6210</v>
      </c>
      <c r="J38" s="30">
        <f>+'Cartera masculina por edad'!I38+'Cartera femenina por edad'!I38</f>
        <v>5728</v>
      </c>
      <c r="K38" s="30">
        <f>+'Cartera masculina por edad'!J38+'Cartera femenina por edad'!J38</f>
        <v>5473</v>
      </c>
      <c r="L38" s="30">
        <f>+'Cartera masculina por edad'!K38+'Cartera femenina por edad'!K38</f>
        <v>5768</v>
      </c>
      <c r="M38" s="30">
        <f>+'Cartera masculina por edad'!L38+'Cartera femenina por edad'!L38</f>
        <v>4874</v>
      </c>
      <c r="N38" s="30">
        <f>+'Cartera masculina por edad'!M38+'Cartera femenina por edad'!M38</f>
        <v>3496</v>
      </c>
      <c r="O38" s="30">
        <f>+'Cartera masculina por edad'!N38+'Cartera femenina por edad'!N38</f>
        <v>2302</v>
      </c>
      <c r="P38" s="30">
        <f>+'Cartera masculina por edad'!O38+'Cartera femenina por edad'!O38</f>
        <v>1323</v>
      </c>
      <c r="Q38" s="30">
        <f>+'Cartera masculina por edad'!P38+'Cartera femenina por edad'!P38</f>
        <v>677</v>
      </c>
      <c r="R38" s="30">
        <f>+'Cartera masculina por edad'!Q38+'Cartera femenina por edad'!Q38</f>
        <v>401</v>
      </c>
      <c r="S38" s="30">
        <f>+'Cartera masculina por edad'!R38+'Cartera femenina por edad'!R38</f>
        <v>209</v>
      </c>
      <c r="T38" s="30">
        <f>+'Cartera masculina por edad'!S38+'Cartera femenina por edad'!S38</f>
        <v>0</v>
      </c>
      <c r="U38" s="33">
        <f aca="true" t="shared" si="6" ref="U38:U44">SUM(C38:T38)</f>
        <v>217962</v>
      </c>
      <c r="V38" s="33"/>
      <c r="W38" s="23"/>
      <c r="X38" s="23">
        <f aca="true" t="shared" si="7" ref="X38:X44">+W38-U38</f>
        <v>-217962</v>
      </c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  <c r="IJ38" s="31"/>
      <c r="IK38" s="31"/>
      <c r="IL38" s="31"/>
      <c r="IM38" s="31"/>
      <c r="IN38" s="31"/>
      <c r="IO38" s="31"/>
      <c r="IP38" s="31"/>
      <c r="IQ38" s="31"/>
      <c r="IR38" s="31"/>
      <c r="IS38" s="31"/>
      <c r="IT38" s="31"/>
      <c r="IU38" s="31"/>
      <c r="IV38" s="31"/>
    </row>
    <row r="39" spans="1:256" ht="10.5">
      <c r="A39" s="14">
        <v>78</v>
      </c>
      <c r="B39" s="21" t="str">
        <f aca="true" t="shared" si="8" ref="B39:B44">+B8</f>
        <v>Isapre Cruz Blanca S.A.</v>
      </c>
      <c r="C39" s="61">
        <v>176</v>
      </c>
      <c r="D39" s="30">
        <f>+'Cartera masculina por edad'!C39+'Cartera femenina por edad'!C39</f>
        <v>123154</v>
      </c>
      <c r="E39" s="30">
        <f>+'Cartera masculina por edad'!D39+'Cartera femenina por edad'!D39</f>
        <v>42012</v>
      </c>
      <c r="F39" s="30">
        <f>+'Cartera masculina por edad'!E39+'Cartera femenina por edad'!E39</f>
        <v>33139</v>
      </c>
      <c r="G39" s="30">
        <f>+'Cartera masculina por edad'!F39+'Cartera femenina por edad'!F39</f>
        <v>13942</v>
      </c>
      <c r="H39" s="30">
        <f>+'Cartera masculina por edad'!G39+'Cartera femenina por edad'!G39</f>
        <v>8079</v>
      </c>
      <c r="I39" s="30">
        <f>+'Cartera masculina por edad'!H39+'Cartera femenina por edad'!H39</f>
        <v>8164</v>
      </c>
      <c r="J39" s="30">
        <f>+'Cartera masculina por edad'!I39+'Cartera femenina por edad'!I39</f>
        <v>8071</v>
      </c>
      <c r="K39" s="30">
        <f>+'Cartera masculina por edad'!J39+'Cartera femenina por edad'!J39</f>
        <v>8669</v>
      </c>
      <c r="L39" s="30">
        <f>+'Cartera masculina por edad'!K39+'Cartera femenina por edad'!K39</f>
        <v>7793</v>
      </c>
      <c r="M39" s="30">
        <f>+'Cartera masculina por edad'!L39+'Cartera femenina por edad'!L39</f>
        <v>6098</v>
      </c>
      <c r="N39" s="30">
        <f>+'Cartera masculina por edad'!M39+'Cartera femenina por edad'!M39</f>
        <v>3840</v>
      </c>
      <c r="O39" s="30">
        <f>+'Cartera masculina por edad'!N39+'Cartera femenina por edad'!N39</f>
        <v>2239</v>
      </c>
      <c r="P39" s="30">
        <f>+'Cartera masculina por edad'!O39+'Cartera femenina por edad'!O39</f>
        <v>1103</v>
      </c>
      <c r="Q39" s="30">
        <f>+'Cartera masculina por edad'!P39+'Cartera femenina por edad'!P39</f>
        <v>627</v>
      </c>
      <c r="R39" s="30">
        <f>+'Cartera masculina por edad'!Q39+'Cartera femenina por edad'!Q39</f>
        <v>380</v>
      </c>
      <c r="S39" s="30">
        <f>+'Cartera masculina por edad'!R39+'Cartera femenina por edad'!R39</f>
        <v>264</v>
      </c>
      <c r="T39" s="30">
        <f>+'Cartera masculina por edad'!S39+'Cartera femenina por edad'!S39</f>
        <v>0</v>
      </c>
      <c r="U39" s="33">
        <f t="shared" si="6"/>
        <v>267750</v>
      </c>
      <c r="V39" s="33"/>
      <c r="W39" s="23"/>
      <c r="X39" s="23">
        <f t="shared" si="7"/>
        <v>-267750</v>
      </c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31"/>
      <c r="IE39" s="31"/>
      <c r="IF39" s="31"/>
      <c r="IG39" s="31"/>
      <c r="IH39" s="31"/>
      <c r="II39" s="31"/>
      <c r="IJ39" s="31"/>
      <c r="IK39" s="31"/>
      <c r="IL39" s="31"/>
      <c r="IM39" s="31"/>
      <c r="IN39" s="31"/>
      <c r="IO39" s="31"/>
      <c r="IP39" s="31"/>
      <c r="IQ39" s="31"/>
      <c r="IR39" s="31"/>
      <c r="IS39" s="31"/>
      <c r="IT39" s="31"/>
      <c r="IU39" s="31"/>
      <c r="IV39" s="31"/>
    </row>
    <row r="40" spans="1:256" ht="10.5">
      <c r="A40" s="14">
        <v>80</v>
      </c>
      <c r="B40" s="21" t="str">
        <f t="shared" si="8"/>
        <v>Vida Tres</v>
      </c>
      <c r="C40" s="61">
        <v>2</v>
      </c>
      <c r="D40" s="30">
        <f>+'Cartera masculina por edad'!C40+'Cartera femenina por edad'!C40</f>
        <v>29770</v>
      </c>
      <c r="E40" s="30">
        <f>+'Cartera masculina por edad'!D40+'Cartera femenina por edad'!D40</f>
        <v>10036</v>
      </c>
      <c r="F40" s="30">
        <f>+'Cartera masculina por edad'!E40+'Cartera femenina por edad'!E40</f>
        <v>8679</v>
      </c>
      <c r="G40" s="30">
        <f>+'Cartera masculina por edad'!F40+'Cartera femenina por edad'!F40</f>
        <v>3455</v>
      </c>
      <c r="H40" s="30">
        <f>+'Cartera masculina por edad'!G40+'Cartera femenina por edad'!G40</f>
        <v>1725</v>
      </c>
      <c r="I40" s="30">
        <f>+'Cartera masculina por edad'!H40+'Cartera femenina por edad'!H40</f>
        <v>1891</v>
      </c>
      <c r="J40" s="30">
        <f>+'Cartera masculina por edad'!I40+'Cartera femenina por edad'!I40</f>
        <v>1904</v>
      </c>
      <c r="K40" s="30">
        <f>+'Cartera masculina por edad'!J40+'Cartera femenina por edad'!J40</f>
        <v>1751</v>
      </c>
      <c r="L40" s="30">
        <f>+'Cartera masculina por edad'!K40+'Cartera femenina por edad'!K40</f>
        <v>1600</v>
      </c>
      <c r="M40" s="30">
        <f>+'Cartera masculina por edad'!L40+'Cartera femenina por edad'!L40</f>
        <v>1290</v>
      </c>
      <c r="N40" s="30">
        <f>+'Cartera masculina por edad'!M40+'Cartera femenina por edad'!M40</f>
        <v>994</v>
      </c>
      <c r="O40" s="30">
        <f>+'Cartera masculina por edad'!N40+'Cartera femenina por edad'!N40</f>
        <v>710</v>
      </c>
      <c r="P40" s="30">
        <f>+'Cartera masculina por edad'!O40+'Cartera femenina por edad'!O40</f>
        <v>444</v>
      </c>
      <c r="Q40" s="30">
        <f>+'Cartera masculina por edad'!P40+'Cartera femenina por edad'!P40</f>
        <v>350</v>
      </c>
      <c r="R40" s="30">
        <f>+'Cartera masculina por edad'!Q40+'Cartera femenina por edad'!Q40</f>
        <v>224</v>
      </c>
      <c r="S40" s="30">
        <f>+'Cartera masculina por edad'!R40+'Cartera femenina por edad'!R40</f>
        <v>144</v>
      </c>
      <c r="T40" s="30">
        <f>+'Cartera masculina por edad'!S40+'Cartera femenina por edad'!S40</f>
        <v>0</v>
      </c>
      <c r="U40" s="33">
        <f t="shared" si="6"/>
        <v>64969</v>
      </c>
      <c r="V40" s="33"/>
      <c r="W40" s="23"/>
      <c r="X40" s="23">
        <f t="shared" si="7"/>
        <v>-64969</v>
      </c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  <c r="HM40" s="31"/>
      <c r="HN40" s="31"/>
      <c r="HO40" s="31"/>
      <c r="HP40" s="31"/>
      <c r="HQ40" s="31"/>
      <c r="HR40" s="31"/>
      <c r="HS40" s="31"/>
      <c r="HT40" s="31"/>
      <c r="HU40" s="31"/>
      <c r="HV40" s="31"/>
      <c r="HW40" s="31"/>
      <c r="HX40" s="31"/>
      <c r="HY40" s="31"/>
      <c r="HZ40" s="31"/>
      <c r="IA40" s="31"/>
      <c r="IB40" s="31"/>
      <c r="IC40" s="31"/>
      <c r="ID40" s="31"/>
      <c r="IE40" s="31"/>
      <c r="IF40" s="31"/>
      <c r="IG40" s="31"/>
      <c r="IH40" s="31"/>
      <c r="II40" s="31"/>
      <c r="IJ40" s="31"/>
      <c r="IK40" s="31"/>
      <c r="IL40" s="31"/>
      <c r="IM40" s="31"/>
      <c r="IN40" s="31"/>
      <c r="IO40" s="31"/>
      <c r="IP40" s="31"/>
      <c r="IQ40" s="31"/>
      <c r="IR40" s="31"/>
      <c r="IS40" s="31"/>
      <c r="IT40" s="31"/>
      <c r="IU40" s="31"/>
      <c r="IV40" s="31"/>
    </row>
    <row r="41" spans="1:256" ht="10.5">
      <c r="A41" s="14">
        <v>81</v>
      </c>
      <c r="B41" s="21" t="str">
        <f t="shared" si="8"/>
        <v>Ferrosalud</v>
      </c>
      <c r="C41" s="61"/>
      <c r="D41" s="30">
        <f>+'Cartera masculina por edad'!C41+'Cartera femenina por edad'!C41</f>
        <v>2304</v>
      </c>
      <c r="E41" s="30">
        <f>+'Cartera masculina por edad'!D41+'Cartera femenina por edad'!D41</f>
        <v>866</v>
      </c>
      <c r="F41" s="30">
        <f>+'Cartera masculina por edad'!E41+'Cartera femenina por edad'!E41</f>
        <v>559</v>
      </c>
      <c r="G41" s="30">
        <f>+'Cartera masculina por edad'!F41+'Cartera femenina por edad'!F41</f>
        <v>213</v>
      </c>
      <c r="H41" s="30">
        <f>+'Cartera masculina por edad'!G41+'Cartera femenina por edad'!G41</f>
        <v>107</v>
      </c>
      <c r="I41" s="30">
        <f>+'Cartera masculina por edad'!H41+'Cartera femenina por edad'!H41</f>
        <v>143</v>
      </c>
      <c r="J41" s="30">
        <f>+'Cartera masculina por edad'!I41+'Cartera femenina por edad'!I41</f>
        <v>148</v>
      </c>
      <c r="K41" s="30">
        <f>+'Cartera masculina por edad'!J41+'Cartera femenina por edad'!J41</f>
        <v>225</v>
      </c>
      <c r="L41" s="30">
        <f>+'Cartera masculina por edad'!K41+'Cartera femenina por edad'!K41</f>
        <v>147</v>
      </c>
      <c r="M41" s="30">
        <f>+'Cartera masculina por edad'!L41+'Cartera femenina por edad'!L41</f>
        <v>135</v>
      </c>
      <c r="N41" s="30">
        <f>+'Cartera masculina por edad'!M41+'Cartera femenina por edad'!M41</f>
        <v>159</v>
      </c>
      <c r="O41" s="30">
        <f>+'Cartera masculina por edad'!N41+'Cartera femenina por edad'!N41</f>
        <v>70</v>
      </c>
      <c r="P41" s="30">
        <f>+'Cartera masculina por edad'!O41+'Cartera femenina por edad'!O41</f>
        <v>31</v>
      </c>
      <c r="Q41" s="30">
        <f>+'Cartera masculina por edad'!P41+'Cartera femenina por edad'!P41</f>
        <v>18</v>
      </c>
      <c r="R41" s="30">
        <f>+'Cartera masculina por edad'!Q41+'Cartera femenina por edad'!Q41</f>
        <v>4</v>
      </c>
      <c r="S41" s="30">
        <f>+'Cartera masculina por edad'!R41+'Cartera femenina por edad'!R41</f>
        <v>1</v>
      </c>
      <c r="T41" s="30">
        <f>+'Cartera masculina por edad'!S41+'Cartera femenina por edad'!S41</f>
        <v>0</v>
      </c>
      <c r="U41" s="33">
        <f>SUM(C41:T41)</f>
        <v>5130</v>
      </c>
      <c r="V41" s="33"/>
      <c r="W41" s="23"/>
      <c r="X41" s="23">
        <f>+W41-U41</f>
        <v>-5130</v>
      </c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  <c r="HM41" s="31"/>
      <c r="HN41" s="31"/>
      <c r="HO41" s="31"/>
      <c r="HP41" s="31"/>
      <c r="HQ41" s="31"/>
      <c r="HR41" s="31"/>
      <c r="HS41" s="31"/>
      <c r="HT41" s="31"/>
      <c r="HU41" s="31"/>
      <c r="HV41" s="31"/>
      <c r="HW41" s="31"/>
      <c r="HX41" s="31"/>
      <c r="HY41" s="31"/>
      <c r="HZ41" s="31"/>
      <c r="IA41" s="31"/>
      <c r="IB41" s="31"/>
      <c r="IC41" s="31"/>
      <c r="ID41" s="31"/>
      <c r="IE41" s="31"/>
      <c r="IF41" s="31"/>
      <c r="IG41" s="31"/>
      <c r="IH41" s="31"/>
      <c r="II41" s="31"/>
      <c r="IJ41" s="31"/>
      <c r="IK41" s="31"/>
      <c r="IL41" s="31"/>
      <c r="IM41" s="31"/>
      <c r="IN41" s="31"/>
      <c r="IO41" s="31"/>
      <c r="IP41" s="31"/>
      <c r="IQ41" s="31"/>
      <c r="IR41" s="31"/>
      <c r="IS41" s="31"/>
      <c r="IT41" s="31"/>
      <c r="IU41" s="31"/>
      <c r="IV41" s="31"/>
    </row>
    <row r="42" spans="1:256" ht="10.5">
      <c r="A42" s="14">
        <v>88</v>
      </c>
      <c r="B42" s="21" t="str">
        <f t="shared" si="8"/>
        <v>Mas Vida</v>
      </c>
      <c r="C42" s="61">
        <v>1</v>
      </c>
      <c r="D42" s="30">
        <f>+'Cartera masculina por edad'!C42+'Cartera femenina por edad'!C42</f>
        <v>104804</v>
      </c>
      <c r="E42" s="30">
        <f>+'Cartera masculina por edad'!D42+'Cartera femenina por edad'!D42</f>
        <v>28316</v>
      </c>
      <c r="F42" s="30">
        <f>+'Cartera masculina por edad'!E42+'Cartera femenina por edad'!E42</f>
        <v>19577</v>
      </c>
      <c r="G42" s="30">
        <f>+'Cartera masculina por edad'!F42+'Cartera femenina por edad'!F42</f>
        <v>7825</v>
      </c>
      <c r="H42" s="30">
        <f>+'Cartera masculina por edad'!G42+'Cartera femenina por edad'!G42</f>
        <v>5631</v>
      </c>
      <c r="I42" s="30">
        <f>+'Cartera masculina por edad'!H42+'Cartera femenina por edad'!H42</f>
        <v>6258</v>
      </c>
      <c r="J42" s="30">
        <f>+'Cartera masculina por edad'!I42+'Cartera femenina por edad'!I42</f>
        <v>5285</v>
      </c>
      <c r="K42" s="30">
        <f>+'Cartera masculina por edad'!J42+'Cartera femenina por edad'!J42</f>
        <v>4471</v>
      </c>
      <c r="L42" s="30">
        <f>+'Cartera masculina por edad'!K42+'Cartera femenina por edad'!K42</f>
        <v>3257</v>
      </c>
      <c r="M42" s="30">
        <f>+'Cartera masculina por edad'!L42+'Cartera femenina por edad'!L42</f>
        <v>1615</v>
      </c>
      <c r="N42" s="30">
        <f>+'Cartera masculina por edad'!M42+'Cartera femenina por edad'!M42</f>
        <v>659</v>
      </c>
      <c r="O42" s="30">
        <f>+'Cartera masculina por edad'!N42+'Cartera femenina por edad'!N42</f>
        <v>345</v>
      </c>
      <c r="P42" s="30">
        <f>+'Cartera masculina por edad'!O42+'Cartera femenina por edad'!O42</f>
        <v>189</v>
      </c>
      <c r="Q42" s="30">
        <f>+'Cartera masculina por edad'!P42+'Cartera femenina por edad'!P42</f>
        <v>101</v>
      </c>
      <c r="R42" s="30">
        <f>+'Cartera masculina por edad'!Q42+'Cartera femenina por edad'!Q42</f>
        <v>88</v>
      </c>
      <c r="S42" s="30">
        <f>+'Cartera masculina por edad'!R42+'Cartera femenina por edad'!R42</f>
        <v>70</v>
      </c>
      <c r="T42" s="30">
        <f>+'Cartera masculina por edad'!S42+'Cartera femenina por edad'!S42</f>
        <v>0</v>
      </c>
      <c r="U42" s="33">
        <f t="shared" si="6"/>
        <v>188492</v>
      </c>
      <c r="V42" s="33"/>
      <c r="W42" s="23"/>
      <c r="X42" s="23">
        <f t="shared" si="7"/>
        <v>-188492</v>
      </c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31"/>
      <c r="HX42" s="31"/>
      <c r="HY42" s="31"/>
      <c r="HZ42" s="31"/>
      <c r="IA42" s="31"/>
      <c r="IB42" s="31"/>
      <c r="IC42" s="31"/>
      <c r="ID42" s="31"/>
      <c r="IE42" s="31"/>
      <c r="IF42" s="31"/>
      <c r="IG42" s="31"/>
      <c r="IH42" s="31"/>
      <c r="II42" s="31"/>
      <c r="IJ42" s="31"/>
      <c r="IK42" s="31"/>
      <c r="IL42" s="31"/>
      <c r="IM42" s="31"/>
      <c r="IN42" s="31"/>
      <c r="IO42" s="31"/>
      <c r="IP42" s="31"/>
      <c r="IQ42" s="31"/>
      <c r="IR42" s="31"/>
      <c r="IS42" s="31"/>
      <c r="IT42" s="31"/>
      <c r="IU42" s="31"/>
      <c r="IV42" s="31"/>
    </row>
    <row r="43" spans="1:256" ht="10.5">
      <c r="A43" s="14">
        <v>99</v>
      </c>
      <c r="B43" s="21" t="str">
        <f t="shared" si="8"/>
        <v>Isapre Banmédica</v>
      </c>
      <c r="C43" s="61">
        <v>12</v>
      </c>
      <c r="D43" s="30">
        <f>+'Cartera masculina por edad'!C43+'Cartera femenina por edad'!C43</f>
        <v>128499</v>
      </c>
      <c r="E43" s="30">
        <f>+'Cartera masculina por edad'!D43+'Cartera femenina por edad'!D43</f>
        <v>45373</v>
      </c>
      <c r="F43" s="30">
        <f>+'Cartera masculina por edad'!E43+'Cartera femenina por edad'!E43</f>
        <v>36276</v>
      </c>
      <c r="G43" s="30">
        <f>+'Cartera masculina por edad'!F43+'Cartera femenina por edad'!F43</f>
        <v>14995</v>
      </c>
      <c r="H43" s="30">
        <f>+'Cartera masculina por edad'!G43+'Cartera femenina por edad'!G43</f>
        <v>8324</v>
      </c>
      <c r="I43" s="30">
        <f>+'Cartera masculina por edad'!H43+'Cartera femenina por edad'!H43</f>
        <v>8742</v>
      </c>
      <c r="J43" s="30">
        <f>+'Cartera masculina por edad'!I43+'Cartera femenina por edad'!I43</f>
        <v>8756</v>
      </c>
      <c r="K43" s="30">
        <f>+'Cartera masculina por edad'!J43+'Cartera femenina por edad'!J43</f>
        <v>9190</v>
      </c>
      <c r="L43" s="30">
        <f>+'Cartera masculina por edad'!K43+'Cartera femenina por edad'!K43</f>
        <v>8441</v>
      </c>
      <c r="M43" s="30">
        <f>+'Cartera masculina por edad'!L43+'Cartera femenina por edad'!L43</f>
        <v>6283</v>
      </c>
      <c r="N43" s="30">
        <f>+'Cartera masculina por edad'!M43+'Cartera femenina por edad'!M43</f>
        <v>4126</v>
      </c>
      <c r="O43" s="30">
        <f>+'Cartera masculina por edad'!N43+'Cartera femenina por edad'!N43</f>
        <v>2565</v>
      </c>
      <c r="P43" s="30">
        <f>+'Cartera masculina por edad'!O43+'Cartera femenina por edad'!O43</f>
        <v>1436</v>
      </c>
      <c r="Q43" s="30">
        <f>+'Cartera masculina por edad'!P43+'Cartera femenina por edad'!P43</f>
        <v>977</v>
      </c>
      <c r="R43" s="30">
        <f>+'Cartera masculina por edad'!Q43+'Cartera femenina por edad'!Q43</f>
        <v>620</v>
      </c>
      <c r="S43" s="30">
        <f>+'Cartera masculina por edad'!R43+'Cartera femenina por edad'!R43</f>
        <v>448</v>
      </c>
      <c r="T43" s="30">
        <f>+'Cartera masculina por edad'!S43+'Cartera femenina por edad'!S43</f>
        <v>0</v>
      </c>
      <c r="U43" s="33">
        <f t="shared" si="6"/>
        <v>285063</v>
      </c>
      <c r="V43" s="33"/>
      <c r="W43" s="23"/>
      <c r="X43" s="23">
        <f t="shared" si="7"/>
        <v>-285063</v>
      </c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  <c r="IJ43" s="31"/>
      <c r="IK43" s="31"/>
      <c r="IL43" s="31"/>
      <c r="IM43" s="31"/>
      <c r="IN43" s="31"/>
      <c r="IO43" s="31"/>
      <c r="IP43" s="31"/>
      <c r="IQ43" s="31"/>
      <c r="IR43" s="31"/>
      <c r="IS43" s="31"/>
      <c r="IT43" s="31"/>
      <c r="IU43" s="31"/>
      <c r="IV43" s="31"/>
    </row>
    <row r="44" spans="1:256" ht="10.5">
      <c r="A44" s="14">
        <v>107</v>
      </c>
      <c r="B44" s="21" t="str">
        <f t="shared" si="8"/>
        <v>Consalud S.A.</v>
      </c>
      <c r="C44" s="61"/>
      <c r="D44" s="30">
        <f>+'Cartera masculina por edad'!C44+'Cartera femenina por edad'!C44</f>
        <v>128965</v>
      </c>
      <c r="E44" s="30">
        <f>+'Cartera masculina por edad'!D44+'Cartera femenina por edad'!D44</f>
        <v>49406</v>
      </c>
      <c r="F44" s="30">
        <f>+'Cartera masculina por edad'!E44+'Cartera femenina por edad'!E44</f>
        <v>41247</v>
      </c>
      <c r="G44" s="30">
        <f>+'Cartera masculina por edad'!F44+'Cartera femenina por edad'!F44</f>
        <v>15672</v>
      </c>
      <c r="H44" s="30">
        <f>+'Cartera masculina por edad'!G44+'Cartera femenina por edad'!G44</f>
        <v>9051</v>
      </c>
      <c r="I44" s="30">
        <f>+'Cartera masculina por edad'!H44+'Cartera femenina por edad'!H44</f>
        <v>9622</v>
      </c>
      <c r="J44" s="30">
        <f>+'Cartera masculina por edad'!I44+'Cartera femenina por edad'!I44</f>
        <v>10990</v>
      </c>
      <c r="K44" s="30">
        <f>+'Cartera masculina por edad'!J44+'Cartera femenina por edad'!J44</f>
        <v>12444</v>
      </c>
      <c r="L44" s="30">
        <f>+'Cartera masculina por edad'!K44+'Cartera femenina por edad'!K44</f>
        <v>11396</v>
      </c>
      <c r="M44" s="30">
        <f>+'Cartera masculina por edad'!L44+'Cartera femenina por edad'!L44</f>
        <v>8569</v>
      </c>
      <c r="N44" s="30">
        <f>+'Cartera masculina por edad'!M44+'Cartera femenina por edad'!M44</f>
        <v>5167</v>
      </c>
      <c r="O44" s="30">
        <f>+'Cartera masculina por edad'!N44+'Cartera femenina por edad'!N44</f>
        <v>2637</v>
      </c>
      <c r="P44" s="30">
        <f>+'Cartera masculina por edad'!O44+'Cartera femenina por edad'!O44</f>
        <v>1608</v>
      </c>
      <c r="Q44" s="30">
        <f>+'Cartera masculina por edad'!P44+'Cartera femenina por edad'!P44</f>
        <v>981</v>
      </c>
      <c r="R44" s="30">
        <f>+'Cartera masculina por edad'!Q44+'Cartera femenina por edad'!Q44</f>
        <v>637</v>
      </c>
      <c r="S44" s="30">
        <f>+'Cartera masculina por edad'!R44+'Cartera femenina por edad'!R44</f>
        <v>539</v>
      </c>
      <c r="T44" s="30">
        <f>+'Cartera masculina por edad'!S44+'Cartera femenina por edad'!S44</f>
        <v>0</v>
      </c>
      <c r="U44" s="33">
        <f t="shared" si="6"/>
        <v>308931</v>
      </c>
      <c r="V44" s="33"/>
      <c r="W44" s="23"/>
      <c r="X44" s="23">
        <f t="shared" si="7"/>
        <v>-308931</v>
      </c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  <c r="IJ44" s="31"/>
      <c r="IK44" s="31"/>
      <c r="IL44" s="31"/>
      <c r="IM44" s="31"/>
      <c r="IN44" s="31"/>
      <c r="IO44" s="31"/>
      <c r="IP44" s="31"/>
      <c r="IQ44" s="31"/>
      <c r="IR44" s="31"/>
      <c r="IS44" s="31"/>
      <c r="IT44" s="31"/>
      <c r="IU44" s="31"/>
      <c r="IV44" s="31"/>
    </row>
    <row r="45" spans="1:256" ht="10.5">
      <c r="A45" s="14"/>
      <c r="B45" s="14"/>
      <c r="C45" s="61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23"/>
      <c r="X45" s="23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  <c r="HM45" s="31"/>
      <c r="HN45" s="31"/>
      <c r="HO45" s="31"/>
      <c r="HP45" s="31"/>
      <c r="HQ45" s="31"/>
      <c r="HR45" s="31"/>
      <c r="HS45" s="31"/>
      <c r="HT45" s="31"/>
      <c r="HU45" s="31"/>
      <c r="HV45" s="31"/>
      <c r="HW45" s="31"/>
      <c r="HX45" s="31"/>
      <c r="HY45" s="31"/>
      <c r="HZ45" s="31"/>
      <c r="IA45" s="31"/>
      <c r="IB45" s="31"/>
      <c r="IC45" s="31"/>
      <c r="ID45" s="31"/>
      <c r="IE45" s="31"/>
      <c r="IF45" s="31"/>
      <c r="IG45" s="31"/>
      <c r="IH45" s="31"/>
      <c r="II45" s="31"/>
      <c r="IJ45" s="31"/>
      <c r="IK45" s="31"/>
      <c r="IL45" s="31"/>
      <c r="IM45" s="31"/>
      <c r="IN45" s="31"/>
      <c r="IO45" s="31"/>
      <c r="IP45" s="31"/>
      <c r="IQ45" s="31"/>
      <c r="IR45" s="31"/>
      <c r="IS45" s="31"/>
      <c r="IT45" s="31"/>
      <c r="IU45" s="31"/>
      <c r="IV45" s="31"/>
    </row>
    <row r="46" spans="1:256" ht="10.5">
      <c r="A46" s="118"/>
      <c r="B46" s="119" t="s">
        <v>43</v>
      </c>
      <c r="C46" s="139">
        <f aca="true" t="shared" si="9" ref="C46:U46">SUM(C38:C45)</f>
        <v>303</v>
      </c>
      <c r="D46" s="139">
        <f>SUM(D38:D45)</f>
        <v>621628</v>
      </c>
      <c r="E46" s="139">
        <f>SUM(E38:E45)</f>
        <v>207306</v>
      </c>
      <c r="F46" s="139">
        <f t="shared" si="9"/>
        <v>166941</v>
      </c>
      <c r="G46" s="139">
        <f t="shared" si="9"/>
        <v>68009</v>
      </c>
      <c r="H46" s="139">
        <f t="shared" si="9"/>
        <v>39506</v>
      </c>
      <c r="I46" s="139">
        <f t="shared" si="9"/>
        <v>41030</v>
      </c>
      <c r="J46" s="139">
        <f t="shared" si="9"/>
        <v>40882</v>
      </c>
      <c r="K46" s="139">
        <f t="shared" si="9"/>
        <v>42223</v>
      </c>
      <c r="L46" s="139">
        <f t="shared" si="9"/>
        <v>38402</v>
      </c>
      <c r="M46" s="139">
        <f t="shared" si="9"/>
        <v>28864</v>
      </c>
      <c r="N46" s="139">
        <f t="shared" si="9"/>
        <v>18441</v>
      </c>
      <c r="O46" s="139">
        <f t="shared" si="9"/>
        <v>10868</v>
      </c>
      <c r="P46" s="139">
        <f t="shared" si="9"/>
        <v>6134</v>
      </c>
      <c r="Q46" s="139">
        <f t="shared" si="9"/>
        <v>3731</v>
      </c>
      <c r="R46" s="139">
        <f t="shared" si="9"/>
        <v>2354</v>
      </c>
      <c r="S46" s="139">
        <f t="shared" si="9"/>
        <v>1675</v>
      </c>
      <c r="T46" s="139">
        <f t="shared" si="9"/>
        <v>0</v>
      </c>
      <c r="U46" s="139">
        <f t="shared" si="9"/>
        <v>1338297</v>
      </c>
      <c r="V46" s="33"/>
      <c r="W46" s="23">
        <f>SUM(W38:W44)</f>
        <v>0</v>
      </c>
      <c r="X46" s="23">
        <f>SUM(X38:X44)</f>
        <v>-1338297</v>
      </c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  <c r="HB46" s="31"/>
      <c r="HC46" s="31"/>
      <c r="HD46" s="31"/>
      <c r="HE46" s="31"/>
      <c r="HF46" s="31"/>
      <c r="HG46" s="31"/>
      <c r="HH46" s="31"/>
      <c r="HI46" s="31"/>
      <c r="HJ46" s="31"/>
      <c r="HK46" s="31"/>
      <c r="HL46" s="31"/>
      <c r="HM46" s="31"/>
      <c r="HN46" s="31"/>
      <c r="HO46" s="31"/>
      <c r="HP46" s="31"/>
      <c r="HQ46" s="31"/>
      <c r="HR46" s="31"/>
      <c r="HS46" s="31"/>
      <c r="HT46" s="31"/>
      <c r="HU46" s="31"/>
      <c r="HV46" s="31"/>
      <c r="HW46" s="31"/>
      <c r="HX46" s="31"/>
      <c r="HY46" s="31"/>
      <c r="HZ46" s="31"/>
      <c r="IA46" s="31"/>
      <c r="IB46" s="31"/>
      <c r="IC46" s="31"/>
      <c r="ID46" s="31"/>
      <c r="IE46" s="31"/>
      <c r="IF46" s="31"/>
      <c r="IG46" s="31"/>
      <c r="IH46" s="31"/>
      <c r="II46" s="31"/>
      <c r="IJ46" s="31"/>
      <c r="IK46" s="31"/>
      <c r="IL46" s="31"/>
      <c r="IM46" s="31"/>
      <c r="IN46" s="31"/>
      <c r="IO46" s="31"/>
      <c r="IP46" s="31"/>
      <c r="IQ46" s="31"/>
      <c r="IR46" s="31"/>
      <c r="IS46" s="31"/>
      <c r="IT46" s="31"/>
      <c r="IU46" s="31"/>
      <c r="IV46" s="31"/>
    </row>
    <row r="47" spans="1:256" ht="10.5">
      <c r="A47" s="14"/>
      <c r="B47" s="14"/>
      <c r="C47" s="61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33"/>
      <c r="U47" s="58"/>
      <c r="V47" s="58"/>
      <c r="W47" s="23"/>
      <c r="X47" s="23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  <c r="GU47" s="31"/>
      <c r="GV47" s="31"/>
      <c r="GW47" s="31"/>
      <c r="GX47" s="31"/>
      <c r="GY47" s="31"/>
      <c r="GZ47" s="31"/>
      <c r="HA47" s="31"/>
      <c r="HB47" s="31"/>
      <c r="HC47" s="31"/>
      <c r="HD47" s="31"/>
      <c r="HE47" s="31"/>
      <c r="HF47" s="31"/>
      <c r="HG47" s="31"/>
      <c r="HH47" s="31"/>
      <c r="HI47" s="31"/>
      <c r="HJ47" s="31"/>
      <c r="HK47" s="31"/>
      <c r="HL47" s="31"/>
      <c r="HM47" s="31"/>
      <c r="HN47" s="31"/>
      <c r="HO47" s="31"/>
      <c r="HP47" s="31"/>
      <c r="HQ47" s="31"/>
      <c r="HR47" s="31"/>
      <c r="HS47" s="31"/>
      <c r="HT47" s="31"/>
      <c r="HU47" s="31"/>
      <c r="HV47" s="31"/>
      <c r="HW47" s="31"/>
      <c r="HX47" s="31"/>
      <c r="HY47" s="31"/>
      <c r="HZ47" s="31"/>
      <c r="IA47" s="31"/>
      <c r="IB47" s="31"/>
      <c r="IC47" s="31"/>
      <c r="ID47" s="31"/>
      <c r="IE47" s="31"/>
      <c r="IF47" s="31"/>
      <c r="IG47" s="31"/>
      <c r="IH47" s="31"/>
      <c r="II47" s="31"/>
      <c r="IJ47" s="31"/>
      <c r="IK47" s="31"/>
      <c r="IL47" s="31"/>
      <c r="IM47" s="31"/>
      <c r="IN47" s="31"/>
      <c r="IO47" s="31"/>
      <c r="IP47" s="31"/>
      <c r="IQ47" s="31"/>
      <c r="IR47" s="31"/>
      <c r="IS47" s="31"/>
      <c r="IT47" s="31"/>
      <c r="IU47" s="31"/>
      <c r="IV47" s="31"/>
    </row>
    <row r="48" spans="1:256" ht="10.5">
      <c r="A48" s="14">
        <v>62</v>
      </c>
      <c r="B48" s="21" t="str">
        <f aca="true" t="shared" si="10" ref="B48:B53">+B17</f>
        <v>San Lorenzo</v>
      </c>
      <c r="C48" s="61"/>
      <c r="D48" s="30">
        <f>+'Cartera masculina por edad'!C48+'Cartera femenina por edad'!C48</f>
        <v>700</v>
      </c>
      <c r="E48" s="30">
        <f>+'Cartera masculina por edad'!D48+'Cartera femenina por edad'!D48</f>
        <v>386</v>
      </c>
      <c r="F48" s="30">
        <f>+'Cartera masculina por edad'!E48+'Cartera femenina por edad'!E48</f>
        <v>511</v>
      </c>
      <c r="G48" s="30">
        <f>+'Cartera masculina por edad'!F48+'Cartera femenina por edad'!F48</f>
        <v>35</v>
      </c>
      <c r="H48" s="30">
        <f>+'Cartera masculina por edad'!G48+'Cartera femenina por edad'!G48</f>
        <v>59</v>
      </c>
      <c r="I48" s="30">
        <f>+'Cartera masculina por edad'!H48+'Cartera femenina por edad'!H48</f>
        <v>69</v>
      </c>
      <c r="J48" s="30">
        <f>+'Cartera masculina por edad'!I48+'Cartera femenina por edad'!I48</f>
        <v>85</v>
      </c>
      <c r="K48" s="30">
        <f>+'Cartera masculina por edad'!J48+'Cartera femenina por edad'!J48</f>
        <v>165</v>
      </c>
      <c r="L48" s="30">
        <f>+'Cartera masculina por edad'!K48+'Cartera femenina por edad'!K48</f>
        <v>262</v>
      </c>
      <c r="M48" s="30">
        <f>+'Cartera masculina por edad'!L48+'Cartera femenina por edad'!L48</f>
        <v>223</v>
      </c>
      <c r="N48" s="30">
        <f>+'Cartera masculina por edad'!M48+'Cartera femenina por edad'!M48</f>
        <v>123</v>
      </c>
      <c r="O48" s="30">
        <f>+'Cartera masculina por edad'!N48+'Cartera femenina por edad'!N48</f>
        <v>40</v>
      </c>
      <c r="P48" s="30">
        <f>+'Cartera masculina por edad'!O48+'Cartera femenina por edad'!O48</f>
        <v>26</v>
      </c>
      <c r="Q48" s="30">
        <f>+'Cartera masculina por edad'!P48+'Cartera femenina por edad'!P48</f>
        <v>11</v>
      </c>
      <c r="R48" s="30">
        <f>+'Cartera masculina por edad'!Q48+'Cartera femenina por edad'!Q48</f>
        <v>24</v>
      </c>
      <c r="S48" s="30">
        <f>+'Cartera masculina por edad'!R48+'Cartera femenina por edad'!R48</f>
        <v>25</v>
      </c>
      <c r="T48" s="30">
        <f>+'Cartera masculina por edad'!S48+'Cartera femenina por edad'!S48</f>
        <v>0</v>
      </c>
      <c r="U48" s="33">
        <f aca="true" t="shared" si="11" ref="U48:U53">SUM(C48:T48)</f>
        <v>2744</v>
      </c>
      <c r="V48" s="33"/>
      <c r="W48" s="23"/>
      <c r="X48" s="23">
        <f aca="true" t="shared" si="12" ref="X48:X53">+W48-U48</f>
        <v>-2744</v>
      </c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/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/>
      <c r="GB48" s="31"/>
      <c r="GC48" s="31"/>
      <c r="GD48" s="31"/>
      <c r="GE48" s="31"/>
      <c r="GF48" s="31"/>
      <c r="GG48" s="31"/>
      <c r="GH48" s="31"/>
      <c r="GI48" s="31"/>
      <c r="GJ48" s="31"/>
      <c r="GK48" s="31"/>
      <c r="GL48" s="31"/>
      <c r="GM48" s="31"/>
      <c r="GN48" s="31"/>
      <c r="GO48" s="31"/>
      <c r="GP48" s="31"/>
      <c r="GQ48" s="31"/>
      <c r="GR48" s="31"/>
      <c r="GS48" s="31"/>
      <c r="GT48" s="31"/>
      <c r="GU48" s="31"/>
      <c r="GV48" s="31"/>
      <c r="GW48" s="31"/>
      <c r="GX48" s="31"/>
      <c r="GY48" s="31"/>
      <c r="GZ48" s="31"/>
      <c r="HA48" s="31"/>
      <c r="HB48" s="31"/>
      <c r="HC48" s="31"/>
      <c r="HD48" s="31"/>
      <c r="HE48" s="31"/>
      <c r="HF48" s="31"/>
      <c r="HG48" s="31"/>
      <c r="HH48" s="31"/>
      <c r="HI48" s="31"/>
      <c r="HJ48" s="31"/>
      <c r="HK48" s="31"/>
      <c r="HL48" s="31"/>
      <c r="HM48" s="31"/>
      <c r="HN48" s="31"/>
      <c r="HO48" s="31"/>
      <c r="HP48" s="31"/>
      <c r="HQ48" s="31"/>
      <c r="HR48" s="31"/>
      <c r="HS48" s="31"/>
      <c r="HT48" s="31"/>
      <c r="HU48" s="31"/>
      <c r="HV48" s="31"/>
      <c r="HW48" s="31"/>
      <c r="HX48" s="31"/>
      <c r="HY48" s="31"/>
      <c r="HZ48" s="31"/>
      <c r="IA48" s="31"/>
      <c r="IB48" s="31"/>
      <c r="IC48" s="31"/>
      <c r="ID48" s="31"/>
      <c r="IE48" s="31"/>
      <c r="IF48" s="31"/>
      <c r="IG48" s="31"/>
      <c r="IH48" s="31"/>
      <c r="II48" s="31"/>
      <c r="IJ48" s="31"/>
      <c r="IK48" s="31"/>
      <c r="IL48" s="31"/>
      <c r="IM48" s="31"/>
      <c r="IN48" s="31"/>
      <c r="IO48" s="31"/>
      <c r="IP48" s="31"/>
      <c r="IQ48" s="31"/>
      <c r="IR48" s="31"/>
      <c r="IS48" s="31"/>
      <c r="IT48" s="31"/>
      <c r="IU48" s="31"/>
      <c r="IV48" s="31"/>
    </row>
    <row r="49" spans="1:256" ht="10.5">
      <c r="A49" s="14">
        <v>63</v>
      </c>
      <c r="B49" s="21" t="str">
        <f t="shared" si="10"/>
        <v>Fusat Ltda.</v>
      </c>
      <c r="C49" s="61"/>
      <c r="D49" s="30">
        <f>+'Cartera masculina por edad'!C49+'Cartera femenina por edad'!C49</f>
        <v>5232</v>
      </c>
      <c r="E49" s="30">
        <f>+'Cartera masculina por edad'!D49+'Cartera femenina por edad'!D49</f>
        <v>2310</v>
      </c>
      <c r="F49" s="30">
        <f>+'Cartera masculina por edad'!E49+'Cartera femenina por edad'!E49</f>
        <v>1808</v>
      </c>
      <c r="G49" s="30">
        <f>+'Cartera masculina por edad'!F49+'Cartera femenina por edad'!F49</f>
        <v>462</v>
      </c>
      <c r="H49" s="30">
        <f>+'Cartera masculina por edad'!G49+'Cartera femenina por edad'!G49</f>
        <v>392</v>
      </c>
      <c r="I49" s="30">
        <f>+'Cartera masculina por edad'!H49+'Cartera femenina por edad'!H49</f>
        <v>491</v>
      </c>
      <c r="J49" s="30">
        <f>+'Cartera masculina por edad'!I49+'Cartera femenina por edad'!I49</f>
        <v>502</v>
      </c>
      <c r="K49" s="30">
        <f>+'Cartera masculina por edad'!J49+'Cartera femenina por edad'!J49</f>
        <v>667</v>
      </c>
      <c r="L49" s="30">
        <f>+'Cartera masculina por edad'!K49+'Cartera femenina por edad'!K49</f>
        <v>867</v>
      </c>
      <c r="M49" s="30">
        <f>+'Cartera masculina por edad'!L49+'Cartera femenina por edad'!L49</f>
        <v>1221</v>
      </c>
      <c r="N49" s="30">
        <f>+'Cartera masculina por edad'!M49+'Cartera femenina por edad'!M49</f>
        <v>1149</v>
      </c>
      <c r="O49" s="30">
        <f>+'Cartera masculina por edad'!N49+'Cartera femenina por edad'!N49</f>
        <v>764</v>
      </c>
      <c r="P49" s="30">
        <f>+'Cartera masculina por edad'!O49+'Cartera femenina por edad'!O49</f>
        <v>409</v>
      </c>
      <c r="Q49" s="30">
        <f>+'Cartera masculina por edad'!P49+'Cartera femenina por edad'!P49</f>
        <v>200</v>
      </c>
      <c r="R49" s="30">
        <f>+'Cartera masculina por edad'!Q49+'Cartera femenina por edad'!Q49</f>
        <v>140</v>
      </c>
      <c r="S49" s="30">
        <f>+'Cartera masculina por edad'!R49+'Cartera femenina por edad'!R49</f>
        <v>117</v>
      </c>
      <c r="T49" s="30">
        <f>+'Cartera masculina por edad'!S49+'Cartera femenina por edad'!S49</f>
        <v>0</v>
      </c>
      <c r="U49" s="33">
        <f t="shared" si="11"/>
        <v>16731</v>
      </c>
      <c r="V49" s="33"/>
      <c r="W49" s="23"/>
      <c r="X49" s="23">
        <f t="shared" si="12"/>
        <v>-16731</v>
      </c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/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/>
      <c r="FQ49" s="31"/>
      <c r="FR49" s="31"/>
      <c r="FS49" s="31"/>
      <c r="FT49" s="31"/>
      <c r="FU49" s="31"/>
      <c r="FV49" s="31"/>
      <c r="FW49" s="31"/>
      <c r="FX49" s="31"/>
      <c r="FY49" s="31"/>
      <c r="FZ49" s="31"/>
      <c r="GA49" s="31"/>
      <c r="GB49" s="31"/>
      <c r="GC49" s="31"/>
      <c r="GD49" s="31"/>
      <c r="GE49" s="31"/>
      <c r="GF49" s="31"/>
      <c r="GG49" s="31"/>
      <c r="GH49" s="31"/>
      <c r="GI49" s="31"/>
      <c r="GJ49" s="31"/>
      <c r="GK49" s="31"/>
      <c r="GL49" s="31"/>
      <c r="GM49" s="31"/>
      <c r="GN49" s="31"/>
      <c r="GO49" s="31"/>
      <c r="GP49" s="31"/>
      <c r="GQ49" s="31"/>
      <c r="GR49" s="31"/>
      <c r="GS49" s="31"/>
      <c r="GT49" s="31"/>
      <c r="GU49" s="31"/>
      <c r="GV49" s="31"/>
      <c r="GW49" s="31"/>
      <c r="GX49" s="31"/>
      <c r="GY49" s="31"/>
      <c r="GZ49" s="31"/>
      <c r="HA49" s="31"/>
      <c r="HB49" s="31"/>
      <c r="HC49" s="31"/>
      <c r="HD49" s="31"/>
      <c r="HE49" s="31"/>
      <c r="HF49" s="31"/>
      <c r="HG49" s="31"/>
      <c r="HH49" s="31"/>
      <c r="HI49" s="31"/>
      <c r="HJ49" s="31"/>
      <c r="HK49" s="31"/>
      <c r="HL49" s="31"/>
      <c r="HM49" s="31"/>
      <c r="HN49" s="31"/>
      <c r="HO49" s="31"/>
      <c r="HP49" s="31"/>
      <c r="HQ49" s="31"/>
      <c r="HR49" s="31"/>
      <c r="HS49" s="31"/>
      <c r="HT49" s="31"/>
      <c r="HU49" s="31"/>
      <c r="HV49" s="31"/>
      <c r="HW49" s="31"/>
      <c r="HX49" s="31"/>
      <c r="HY49" s="31"/>
      <c r="HZ49" s="31"/>
      <c r="IA49" s="31"/>
      <c r="IB49" s="31"/>
      <c r="IC49" s="31"/>
      <c r="ID49" s="31"/>
      <c r="IE49" s="31"/>
      <c r="IF49" s="31"/>
      <c r="IG49" s="31"/>
      <c r="IH49" s="31"/>
      <c r="II49" s="31"/>
      <c r="IJ49" s="31"/>
      <c r="IK49" s="31"/>
      <c r="IL49" s="31"/>
      <c r="IM49" s="31"/>
      <c r="IN49" s="31"/>
      <c r="IO49" s="31"/>
      <c r="IP49" s="31"/>
      <c r="IQ49" s="31"/>
      <c r="IR49" s="31"/>
      <c r="IS49" s="31"/>
      <c r="IT49" s="31"/>
      <c r="IU49" s="31"/>
      <c r="IV49" s="31"/>
    </row>
    <row r="50" spans="1:256" ht="10.5">
      <c r="A50" s="14">
        <v>65</v>
      </c>
      <c r="B50" s="21" t="str">
        <f t="shared" si="10"/>
        <v>Chuquicamata</v>
      </c>
      <c r="C50" s="61"/>
      <c r="D50" s="30">
        <f>+'Cartera masculina por edad'!C50+'Cartera femenina por edad'!C50</f>
        <v>8034</v>
      </c>
      <c r="E50" s="30">
        <f>+'Cartera masculina por edad'!D50+'Cartera femenina por edad'!D50</f>
        <v>4224</v>
      </c>
      <c r="F50" s="30">
        <f>+'Cartera masculina por edad'!E50+'Cartera femenina por edad'!E50</f>
        <v>3641</v>
      </c>
      <c r="G50" s="30">
        <f>+'Cartera masculina por edad'!F50+'Cartera femenina por edad'!F50</f>
        <v>403</v>
      </c>
      <c r="H50" s="30">
        <f>+'Cartera masculina por edad'!G50+'Cartera femenina por edad'!G50</f>
        <v>525</v>
      </c>
      <c r="I50" s="30">
        <f>+'Cartera masculina por edad'!H50+'Cartera femenina por edad'!H50</f>
        <v>706</v>
      </c>
      <c r="J50" s="30">
        <f>+'Cartera masculina por edad'!I50+'Cartera femenina por edad'!I50</f>
        <v>959</v>
      </c>
      <c r="K50" s="30">
        <f>+'Cartera masculina por edad'!J50+'Cartera femenina por edad'!J50</f>
        <v>1347</v>
      </c>
      <c r="L50" s="30">
        <f>+'Cartera masculina por edad'!K50+'Cartera femenina por edad'!K50</f>
        <v>1368</v>
      </c>
      <c r="M50" s="30">
        <f>+'Cartera masculina por edad'!L50+'Cartera femenina por edad'!L50</f>
        <v>1172</v>
      </c>
      <c r="N50" s="30">
        <f>+'Cartera masculina por edad'!M50+'Cartera femenina por edad'!M50</f>
        <v>761</v>
      </c>
      <c r="O50" s="30">
        <f>+'Cartera masculina por edad'!N50+'Cartera femenina por edad'!N50</f>
        <v>440</v>
      </c>
      <c r="P50" s="30">
        <f>+'Cartera masculina por edad'!O50+'Cartera femenina por edad'!O50</f>
        <v>195</v>
      </c>
      <c r="Q50" s="30">
        <f>+'Cartera masculina por edad'!P50+'Cartera femenina por edad'!P50</f>
        <v>145</v>
      </c>
      <c r="R50" s="30">
        <f>+'Cartera masculina por edad'!Q50+'Cartera femenina por edad'!Q50</f>
        <v>104</v>
      </c>
      <c r="S50" s="30">
        <f>+'Cartera masculina por edad'!R50+'Cartera femenina por edad'!R50</f>
        <v>98</v>
      </c>
      <c r="T50" s="30">
        <f>+'Cartera masculina por edad'!S50+'Cartera femenina por edad'!S50</f>
        <v>0</v>
      </c>
      <c r="U50" s="33">
        <f t="shared" si="11"/>
        <v>24122</v>
      </c>
      <c r="V50" s="33"/>
      <c r="W50" s="23"/>
      <c r="X50" s="23">
        <f t="shared" si="12"/>
        <v>-24122</v>
      </c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/>
      <c r="FQ50" s="31"/>
      <c r="FR50" s="31"/>
      <c r="FS50" s="31"/>
      <c r="FT50" s="31"/>
      <c r="FU50" s="31"/>
      <c r="FV50" s="31"/>
      <c r="FW50" s="31"/>
      <c r="FX50" s="31"/>
      <c r="FY50" s="31"/>
      <c r="FZ50" s="31"/>
      <c r="GA50" s="31"/>
      <c r="GB50" s="31"/>
      <c r="GC50" s="31"/>
      <c r="GD50" s="31"/>
      <c r="GE50" s="31"/>
      <c r="GF50" s="31"/>
      <c r="GG50" s="31"/>
      <c r="GH50" s="31"/>
      <c r="GI50" s="31"/>
      <c r="GJ50" s="31"/>
      <c r="GK50" s="31"/>
      <c r="GL50" s="31"/>
      <c r="GM50" s="31"/>
      <c r="GN50" s="31"/>
      <c r="GO50" s="31"/>
      <c r="GP50" s="31"/>
      <c r="GQ50" s="31"/>
      <c r="GR50" s="31"/>
      <c r="GS50" s="31"/>
      <c r="GT50" s="31"/>
      <c r="GU50" s="31"/>
      <c r="GV50" s="31"/>
      <c r="GW50" s="31"/>
      <c r="GX50" s="31"/>
      <c r="GY50" s="31"/>
      <c r="GZ50" s="31"/>
      <c r="HA50" s="31"/>
      <c r="HB50" s="31"/>
      <c r="HC50" s="31"/>
      <c r="HD50" s="31"/>
      <c r="HE50" s="31"/>
      <c r="HF50" s="31"/>
      <c r="HG50" s="31"/>
      <c r="HH50" s="31"/>
      <c r="HI50" s="31"/>
      <c r="HJ50" s="31"/>
      <c r="HK50" s="31"/>
      <c r="HL50" s="31"/>
      <c r="HM50" s="31"/>
      <c r="HN50" s="31"/>
      <c r="HO50" s="31"/>
      <c r="HP50" s="31"/>
      <c r="HQ50" s="31"/>
      <c r="HR50" s="31"/>
      <c r="HS50" s="31"/>
      <c r="HT50" s="31"/>
      <c r="HU50" s="31"/>
      <c r="HV50" s="31"/>
      <c r="HW50" s="31"/>
      <c r="HX50" s="31"/>
      <c r="HY50" s="31"/>
      <c r="HZ50" s="31"/>
      <c r="IA50" s="31"/>
      <c r="IB50" s="31"/>
      <c r="IC50" s="31"/>
      <c r="ID50" s="31"/>
      <c r="IE50" s="31"/>
      <c r="IF50" s="31"/>
      <c r="IG50" s="31"/>
      <c r="IH50" s="31"/>
      <c r="II50" s="31"/>
      <c r="IJ50" s="31"/>
      <c r="IK50" s="31"/>
      <c r="IL50" s="31"/>
      <c r="IM50" s="31"/>
      <c r="IN50" s="31"/>
      <c r="IO50" s="31"/>
      <c r="IP50" s="31"/>
      <c r="IQ50" s="31"/>
      <c r="IR50" s="31"/>
      <c r="IS50" s="31"/>
      <c r="IT50" s="31"/>
      <c r="IU50" s="31"/>
      <c r="IV50" s="31"/>
    </row>
    <row r="51" spans="1:256" ht="10.5">
      <c r="A51" s="14">
        <v>68</v>
      </c>
      <c r="B51" s="21" t="str">
        <f t="shared" si="10"/>
        <v>Río Blanco</v>
      </c>
      <c r="C51" s="61"/>
      <c r="D51" s="30">
        <f>+'Cartera masculina por edad'!C51+'Cartera femenina por edad'!C51</f>
        <v>1617</v>
      </c>
      <c r="E51" s="30">
        <f>+'Cartera masculina por edad'!D51+'Cartera femenina por edad'!D51</f>
        <v>674</v>
      </c>
      <c r="F51" s="30">
        <f>+'Cartera masculina por edad'!E51+'Cartera femenina por edad'!E51</f>
        <v>536</v>
      </c>
      <c r="G51" s="30">
        <f>+'Cartera masculina por edad'!F51+'Cartera femenina por edad'!F51</f>
        <v>57</v>
      </c>
      <c r="H51" s="30">
        <f>+'Cartera masculina por edad'!G51+'Cartera femenina por edad'!G51</f>
        <v>158</v>
      </c>
      <c r="I51" s="30">
        <f>+'Cartera masculina por edad'!H51+'Cartera femenina por edad'!H51</f>
        <v>205</v>
      </c>
      <c r="J51" s="30">
        <f>+'Cartera masculina por edad'!I51+'Cartera femenina por edad'!I51</f>
        <v>173</v>
      </c>
      <c r="K51" s="30">
        <f>+'Cartera masculina por edad'!J51+'Cartera femenina por edad'!J51</f>
        <v>190</v>
      </c>
      <c r="L51" s="30">
        <f>+'Cartera masculina por edad'!K51+'Cartera femenina por edad'!K51</f>
        <v>191</v>
      </c>
      <c r="M51" s="30">
        <f>+'Cartera masculina por edad'!L51+'Cartera femenina por edad'!L51</f>
        <v>160</v>
      </c>
      <c r="N51" s="30">
        <f>+'Cartera masculina por edad'!M51+'Cartera femenina por edad'!M51</f>
        <v>143</v>
      </c>
      <c r="O51" s="30">
        <f>+'Cartera masculina por edad'!N51+'Cartera femenina por edad'!N51</f>
        <v>88</v>
      </c>
      <c r="P51" s="30">
        <f>+'Cartera masculina por edad'!O51+'Cartera femenina por edad'!O51</f>
        <v>45</v>
      </c>
      <c r="Q51" s="30">
        <f>+'Cartera masculina por edad'!P51+'Cartera femenina por edad'!P51</f>
        <v>18</v>
      </c>
      <c r="R51" s="30">
        <f>+'Cartera masculina por edad'!Q51+'Cartera femenina por edad'!Q51</f>
        <v>18</v>
      </c>
      <c r="S51" s="30">
        <f>+'Cartera masculina por edad'!R51+'Cartera femenina por edad'!R51</f>
        <v>24</v>
      </c>
      <c r="T51" s="30">
        <f>+'Cartera masculina por edad'!S51+'Cartera femenina por edad'!S51</f>
        <v>0</v>
      </c>
      <c r="U51" s="33">
        <f t="shared" si="11"/>
        <v>4297</v>
      </c>
      <c r="V51" s="33"/>
      <c r="W51" s="23"/>
      <c r="X51" s="23">
        <f t="shared" si="12"/>
        <v>-4297</v>
      </c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/>
      <c r="GB51" s="31"/>
      <c r="GC51" s="31"/>
      <c r="GD51" s="31"/>
      <c r="GE51" s="31"/>
      <c r="GF51" s="31"/>
      <c r="GG51" s="31"/>
      <c r="GH51" s="31"/>
      <c r="GI51" s="31"/>
      <c r="GJ51" s="31"/>
      <c r="GK51" s="31"/>
      <c r="GL51" s="31"/>
      <c r="GM51" s="31"/>
      <c r="GN51" s="31"/>
      <c r="GO51" s="31"/>
      <c r="GP51" s="31"/>
      <c r="GQ51" s="31"/>
      <c r="GR51" s="31"/>
      <c r="GS51" s="31"/>
      <c r="GT51" s="31"/>
      <c r="GU51" s="31"/>
      <c r="GV51" s="31"/>
      <c r="GW51" s="31"/>
      <c r="GX51" s="31"/>
      <c r="GY51" s="31"/>
      <c r="GZ51" s="31"/>
      <c r="HA51" s="31"/>
      <c r="HB51" s="31"/>
      <c r="HC51" s="31"/>
      <c r="HD51" s="31"/>
      <c r="HE51" s="31"/>
      <c r="HF51" s="31"/>
      <c r="HG51" s="31"/>
      <c r="HH51" s="31"/>
      <c r="HI51" s="31"/>
      <c r="HJ51" s="31"/>
      <c r="HK51" s="31"/>
      <c r="HL51" s="31"/>
      <c r="HM51" s="31"/>
      <c r="HN51" s="31"/>
      <c r="HO51" s="31"/>
      <c r="HP51" s="31"/>
      <c r="HQ51" s="31"/>
      <c r="HR51" s="31"/>
      <c r="HS51" s="31"/>
      <c r="HT51" s="31"/>
      <c r="HU51" s="31"/>
      <c r="HV51" s="31"/>
      <c r="HW51" s="31"/>
      <c r="HX51" s="31"/>
      <c r="HY51" s="31"/>
      <c r="HZ51" s="31"/>
      <c r="IA51" s="31"/>
      <c r="IB51" s="31"/>
      <c r="IC51" s="31"/>
      <c r="ID51" s="31"/>
      <c r="IE51" s="31"/>
      <c r="IF51" s="31"/>
      <c r="IG51" s="31"/>
      <c r="IH51" s="31"/>
      <c r="II51" s="31"/>
      <c r="IJ51" s="31"/>
      <c r="IK51" s="31"/>
      <c r="IL51" s="31"/>
      <c r="IM51" s="31"/>
      <c r="IN51" s="31"/>
      <c r="IO51" s="31"/>
      <c r="IP51" s="31"/>
      <c r="IQ51" s="31"/>
      <c r="IR51" s="31"/>
      <c r="IS51" s="31"/>
      <c r="IT51" s="31"/>
      <c r="IU51" s="31"/>
      <c r="IV51" s="31"/>
    </row>
    <row r="52" spans="1:256" ht="10.5">
      <c r="A52" s="14">
        <v>76</v>
      </c>
      <c r="B52" s="21" t="str">
        <f t="shared" si="10"/>
        <v>Isapre Fundación</v>
      </c>
      <c r="C52" s="61">
        <v>5</v>
      </c>
      <c r="D52" s="30">
        <f>+'Cartera masculina por edad'!C52+'Cartera femenina por edad'!C52</f>
        <v>4907</v>
      </c>
      <c r="E52" s="30">
        <f>+'Cartera masculina por edad'!D52+'Cartera femenina por edad'!D52</f>
        <v>1915</v>
      </c>
      <c r="F52" s="30">
        <f>+'Cartera masculina por edad'!E52+'Cartera femenina por edad'!E52</f>
        <v>1695</v>
      </c>
      <c r="G52" s="30">
        <f>+'Cartera masculina por edad'!F52+'Cartera femenina por edad'!F52</f>
        <v>371</v>
      </c>
      <c r="H52" s="30">
        <f>+'Cartera masculina por edad'!G52+'Cartera femenina por edad'!G52</f>
        <v>122</v>
      </c>
      <c r="I52" s="30">
        <f>+'Cartera masculina por edad'!H52+'Cartera femenina por edad'!H52</f>
        <v>228</v>
      </c>
      <c r="J52" s="30">
        <f>+'Cartera masculina por edad'!I52+'Cartera femenina por edad'!I52</f>
        <v>264</v>
      </c>
      <c r="K52" s="30">
        <f>+'Cartera masculina por edad'!J52+'Cartera femenina por edad'!J52</f>
        <v>310</v>
      </c>
      <c r="L52" s="30">
        <f>+'Cartera masculina por edad'!K52+'Cartera femenina por edad'!K52</f>
        <v>371</v>
      </c>
      <c r="M52" s="30">
        <f>+'Cartera masculina por edad'!L52+'Cartera femenina por edad'!L52</f>
        <v>444</v>
      </c>
      <c r="N52" s="30">
        <f>+'Cartera masculina por edad'!M52+'Cartera femenina por edad'!M52</f>
        <v>479</v>
      </c>
      <c r="O52" s="30">
        <f>+'Cartera masculina por edad'!N52+'Cartera femenina por edad'!N52</f>
        <v>411</v>
      </c>
      <c r="P52" s="30">
        <f>+'Cartera masculina por edad'!O52+'Cartera femenina por edad'!O52</f>
        <v>267</v>
      </c>
      <c r="Q52" s="30">
        <f>+'Cartera masculina por edad'!P52+'Cartera femenina por edad'!P52</f>
        <v>198</v>
      </c>
      <c r="R52" s="30">
        <f>+'Cartera masculina por edad'!Q52+'Cartera femenina por edad'!Q52</f>
        <v>170</v>
      </c>
      <c r="S52" s="30">
        <f>+'Cartera masculina por edad'!R52+'Cartera femenina por edad'!R52</f>
        <v>143</v>
      </c>
      <c r="T52" s="30">
        <f>+'Cartera masculina por edad'!S52+'Cartera femenina por edad'!S52</f>
        <v>0</v>
      </c>
      <c r="U52" s="33">
        <f t="shared" si="11"/>
        <v>12300</v>
      </c>
      <c r="V52" s="33"/>
      <c r="W52" s="23"/>
      <c r="X52" s="23">
        <f t="shared" si="12"/>
        <v>-12300</v>
      </c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/>
      <c r="FQ52" s="31"/>
      <c r="FR52" s="31"/>
      <c r="FS52" s="31"/>
      <c r="FT52" s="31"/>
      <c r="FU52" s="31"/>
      <c r="FV52" s="31"/>
      <c r="FW52" s="31"/>
      <c r="FX52" s="31"/>
      <c r="FY52" s="31"/>
      <c r="FZ52" s="31"/>
      <c r="GA52" s="31"/>
      <c r="GB52" s="31"/>
      <c r="GC52" s="31"/>
      <c r="GD52" s="31"/>
      <c r="GE52" s="31"/>
      <c r="GF52" s="31"/>
      <c r="GG52" s="31"/>
      <c r="GH52" s="31"/>
      <c r="GI52" s="31"/>
      <c r="GJ52" s="31"/>
      <c r="GK52" s="31"/>
      <c r="GL52" s="31"/>
      <c r="GM52" s="31"/>
      <c r="GN52" s="31"/>
      <c r="GO52" s="31"/>
      <c r="GP52" s="31"/>
      <c r="GQ52" s="31"/>
      <c r="GR52" s="31"/>
      <c r="GS52" s="31"/>
      <c r="GT52" s="31"/>
      <c r="GU52" s="31"/>
      <c r="GV52" s="31"/>
      <c r="GW52" s="31"/>
      <c r="GX52" s="31"/>
      <c r="GY52" s="31"/>
      <c r="GZ52" s="31"/>
      <c r="HA52" s="31"/>
      <c r="HB52" s="31"/>
      <c r="HC52" s="31"/>
      <c r="HD52" s="31"/>
      <c r="HE52" s="31"/>
      <c r="HF52" s="31"/>
      <c r="HG52" s="31"/>
      <c r="HH52" s="31"/>
      <c r="HI52" s="31"/>
      <c r="HJ52" s="31"/>
      <c r="HK52" s="31"/>
      <c r="HL52" s="31"/>
      <c r="HM52" s="31"/>
      <c r="HN52" s="31"/>
      <c r="HO52" s="31"/>
      <c r="HP52" s="31"/>
      <c r="HQ52" s="31"/>
      <c r="HR52" s="31"/>
      <c r="HS52" s="31"/>
      <c r="HT52" s="31"/>
      <c r="HU52" s="31"/>
      <c r="HV52" s="31"/>
      <c r="HW52" s="31"/>
      <c r="HX52" s="31"/>
      <c r="HY52" s="31"/>
      <c r="HZ52" s="31"/>
      <c r="IA52" s="31"/>
      <c r="IB52" s="31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  <c r="IO52" s="31"/>
      <c r="IP52" s="31"/>
      <c r="IQ52" s="31"/>
      <c r="IR52" s="31"/>
      <c r="IS52" s="31"/>
      <c r="IT52" s="31"/>
      <c r="IU52" s="31"/>
      <c r="IV52" s="31"/>
    </row>
    <row r="53" spans="1:256" ht="10.5">
      <c r="A53" s="14">
        <v>94</v>
      </c>
      <c r="B53" s="21" t="str">
        <f t="shared" si="10"/>
        <v>Cruz del Norte</v>
      </c>
      <c r="C53" s="61"/>
      <c r="D53" s="30">
        <f>+'Cartera masculina por edad'!C53+'Cartera femenina por edad'!C53</f>
        <v>936</v>
      </c>
      <c r="E53" s="30">
        <f>+'Cartera masculina por edad'!D53+'Cartera femenina por edad'!D53</f>
        <v>394</v>
      </c>
      <c r="F53" s="30">
        <f>+'Cartera masculina por edad'!E53+'Cartera femenina por edad'!E53</f>
        <v>179</v>
      </c>
      <c r="G53" s="30">
        <f>+'Cartera masculina por edad'!F53+'Cartera femenina por edad'!F53</f>
        <v>26</v>
      </c>
      <c r="H53" s="30">
        <f>+'Cartera masculina por edad'!G53+'Cartera femenina por edad'!G53</f>
        <v>59</v>
      </c>
      <c r="I53" s="30">
        <f>+'Cartera masculina por edad'!H53+'Cartera femenina por edad'!H53</f>
        <v>95</v>
      </c>
      <c r="J53" s="30">
        <f>+'Cartera masculina por edad'!I53+'Cartera femenina por edad'!I53</f>
        <v>92</v>
      </c>
      <c r="K53" s="30">
        <f>+'Cartera masculina por edad'!J53+'Cartera femenina por edad'!J53</f>
        <v>143</v>
      </c>
      <c r="L53" s="30">
        <f>+'Cartera masculina por edad'!K53+'Cartera femenina por edad'!K53</f>
        <v>117</v>
      </c>
      <c r="M53" s="30">
        <f>+'Cartera masculina por edad'!L53+'Cartera femenina por edad'!L53</f>
        <v>84</v>
      </c>
      <c r="N53" s="30">
        <f>+'Cartera masculina por edad'!M53+'Cartera femenina por edad'!M53</f>
        <v>32</v>
      </c>
      <c r="O53" s="30">
        <f>+'Cartera masculina por edad'!N53+'Cartera femenina por edad'!N53</f>
        <v>8</v>
      </c>
      <c r="P53" s="30">
        <f>+'Cartera masculina por edad'!O53+'Cartera femenina por edad'!O53</f>
        <v>8</v>
      </c>
      <c r="Q53" s="30">
        <f>+'Cartera masculina por edad'!P53+'Cartera femenina por edad'!P53</f>
        <v>6</v>
      </c>
      <c r="R53" s="30">
        <f>+'Cartera masculina por edad'!Q53+'Cartera femenina por edad'!Q53</f>
        <v>2</v>
      </c>
      <c r="S53" s="30">
        <f>+'Cartera masculina por edad'!R53+'Cartera femenina por edad'!R53</f>
        <v>2</v>
      </c>
      <c r="T53" s="30">
        <f>+'Cartera masculina por edad'!S53+'Cartera femenina por edad'!S53</f>
        <v>0</v>
      </c>
      <c r="U53" s="33">
        <f t="shared" si="11"/>
        <v>2183</v>
      </c>
      <c r="V53" s="33"/>
      <c r="W53" s="23"/>
      <c r="X53" s="23">
        <f t="shared" si="12"/>
        <v>-2183</v>
      </c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1"/>
      <c r="EP53" s="31"/>
      <c r="EQ53" s="3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  <c r="HJ53" s="31"/>
      <c r="HK53" s="31"/>
      <c r="HL53" s="31"/>
      <c r="HM53" s="31"/>
      <c r="HN53" s="31"/>
      <c r="HO53" s="31"/>
      <c r="HP53" s="31"/>
      <c r="HQ53" s="31"/>
      <c r="HR53" s="31"/>
      <c r="HS53" s="31"/>
      <c r="HT53" s="31"/>
      <c r="HU53" s="31"/>
      <c r="HV53" s="31"/>
      <c r="HW53" s="31"/>
      <c r="HX53" s="31"/>
      <c r="HY53" s="31"/>
      <c r="HZ53" s="31"/>
      <c r="IA53" s="31"/>
      <c r="IB53" s="3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1"/>
      <c r="IO53" s="31"/>
      <c r="IP53" s="31"/>
      <c r="IQ53" s="31"/>
      <c r="IR53" s="31"/>
      <c r="IS53" s="31"/>
      <c r="IT53" s="31"/>
      <c r="IU53" s="31"/>
      <c r="IV53" s="31"/>
    </row>
    <row r="54" spans="1:256" ht="10.5">
      <c r="A54" s="14"/>
      <c r="B54" s="14"/>
      <c r="C54" s="61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23"/>
      <c r="X54" s="23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/>
      <c r="FF54" s="31"/>
      <c r="FG54" s="31"/>
      <c r="FH54" s="31"/>
      <c r="FI54" s="31"/>
      <c r="FJ54" s="31"/>
      <c r="FK54" s="31"/>
      <c r="FL54" s="31"/>
      <c r="FM54" s="31"/>
      <c r="FN54" s="31"/>
      <c r="FO54" s="31"/>
      <c r="FP54" s="31"/>
      <c r="FQ54" s="31"/>
      <c r="FR54" s="31"/>
      <c r="FS54" s="31"/>
      <c r="FT54" s="31"/>
      <c r="FU54" s="31"/>
      <c r="FV54" s="31"/>
      <c r="FW54" s="31"/>
      <c r="FX54" s="31"/>
      <c r="FY54" s="31"/>
      <c r="FZ54" s="31"/>
      <c r="GA54" s="31"/>
      <c r="GB54" s="31"/>
      <c r="GC54" s="31"/>
      <c r="GD54" s="31"/>
      <c r="GE54" s="31"/>
      <c r="GF54" s="31"/>
      <c r="GG54" s="31"/>
      <c r="GH54" s="31"/>
      <c r="GI54" s="31"/>
      <c r="GJ54" s="31"/>
      <c r="GK54" s="31"/>
      <c r="GL54" s="31"/>
      <c r="GM54" s="31"/>
      <c r="GN54" s="31"/>
      <c r="GO54" s="31"/>
      <c r="GP54" s="31"/>
      <c r="GQ54" s="31"/>
      <c r="GR54" s="31"/>
      <c r="GS54" s="31"/>
      <c r="GT54" s="31"/>
      <c r="GU54" s="31"/>
      <c r="GV54" s="31"/>
      <c r="GW54" s="31"/>
      <c r="GX54" s="31"/>
      <c r="GY54" s="31"/>
      <c r="GZ54" s="31"/>
      <c r="HA54" s="31"/>
      <c r="HB54" s="31"/>
      <c r="HC54" s="31"/>
      <c r="HD54" s="31"/>
      <c r="HE54" s="31"/>
      <c r="HF54" s="31"/>
      <c r="HG54" s="31"/>
      <c r="HH54" s="31"/>
      <c r="HI54" s="31"/>
      <c r="HJ54" s="31"/>
      <c r="HK54" s="31"/>
      <c r="HL54" s="31"/>
      <c r="HM54" s="31"/>
      <c r="HN54" s="31"/>
      <c r="HO54" s="31"/>
      <c r="HP54" s="31"/>
      <c r="HQ54" s="31"/>
      <c r="HR54" s="31"/>
      <c r="HS54" s="31"/>
      <c r="HT54" s="31"/>
      <c r="HU54" s="31"/>
      <c r="HV54" s="31"/>
      <c r="HW54" s="31"/>
      <c r="HX54" s="31"/>
      <c r="HY54" s="31"/>
      <c r="HZ54" s="31"/>
      <c r="IA54" s="31"/>
      <c r="IB54" s="31"/>
      <c r="IC54" s="31"/>
      <c r="ID54" s="31"/>
      <c r="IE54" s="31"/>
      <c r="IF54" s="31"/>
      <c r="IG54" s="31"/>
      <c r="IH54" s="31"/>
      <c r="II54" s="31"/>
      <c r="IJ54" s="31"/>
      <c r="IK54" s="31"/>
      <c r="IL54" s="31"/>
      <c r="IM54" s="31"/>
      <c r="IN54" s="31"/>
      <c r="IO54" s="31"/>
      <c r="IP54" s="31"/>
      <c r="IQ54" s="31"/>
      <c r="IR54" s="31"/>
      <c r="IS54" s="31"/>
      <c r="IT54" s="31"/>
      <c r="IU54" s="31"/>
      <c r="IV54" s="31"/>
    </row>
    <row r="55" spans="1:256" ht="10.5">
      <c r="A55" s="119"/>
      <c r="B55" s="119" t="s">
        <v>49</v>
      </c>
      <c r="C55" s="139">
        <f aca="true" t="shared" si="13" ref="C55:U55">SUM(C48:C53)</f>
        <v>5</v>
      </c>
      <c r="D55" s="139">
        <f>SUM(D48:D53)</f>
        <v>21426</v>
      </c>
      <c r="E55" s="139">
        <f>SUM(E48:E53)</f>
        <v>9903</v>
      </c>
      <c r="F55" s="139">
        <f t="shared" si="13"/>
        <v>8370</v>
      </c>
      <c r="G55" s="139">
        <f t="shared" si="13"/>
        <v>1354</v>
      </c>
      <c r="H55" s="139">
        <f t="shared" si="13"/>
        <v>1315</v>
      </c>
      <c r="I55" s="139">
        <f t="shared" si="13"/>
        <v>1794</v>
      </c>
      <c r="J55" s="139">
        <f t="shared" si="13"/>
        <v>2075</v>
      </c>
      <c r="K55" s="139">
        <f t="shared" si="13"/>
        <v>2822</v>
      </c>
      <c r="L55" s="139">
        <f t="shared" si="13"/>
        <v>3176</v>
      </c>
      <c r="M55" s="139">
        <f t="shared" si="13"/>
        <v>3304</v>
      </c>
      <c r="N55" s="139">
        <f t="shared" si="13"/>
        <v>2687</v>
      </c>
      <c r="O55" s="139">
        <f t="shared" si="13"/>
        <v>1751</v>
      </c>
      <c r="P55" s="139">
        <f t="shared" si="13"/>
        <v>950</v>
      </c>
      <c r="Q55" s="139">
        <f t="shared" si="13"/>
        <v>578</v>
      </c>
      <c r="R55" s="139">
        <f t="shared" si="13"/>
        <v>458</v>
      </c>
      <c r="S55" s="139">
        <f t="shared" si="13"/>
        <v>409</v>
      </c>
      <c r="T55" s="139">
        <f t="shared" si="13"/>
        <v>0</v>
      </c>
      <c r="U55" s="139">
        <f t="shared" si="13"/>
        <v>62377</v>
      </c>
      <c r="V55" s="33"/>
      <c r="W55" s="23">
        <f>SUM(W48:W53)</f>
        <v>0</v>
      </c>
      <c r="X55" s="23">
        <f>SUM(X48:X53)</f>
        <v>-62377</v>
      </c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31"/>
      <c r="EF55" s="31"/>
      <c r="EG55" s="31"/>
      <c r="EH55" s="31"/>
      <c r="EI55" s="31"/>
      <c r="EJ55" s="31"/>
      <c r="EK55" s="31"/>
      <c r="EL55" s="31"/>
      <c r="EM55" s="31"/>
      <c r="EN55" s="31"/>
      <c r="EO55" s="31"/>
      <c r="EP55" s="31"/>
      <c r="EQ55" s="31"/>
      <c r="ER55" s="31"/>
      <c r="ES55" s="31"/>
      <c r="ET55" s="31"/>
      <c r="EU55" s="31"/>
      <c r="EV55" s="31"/>
      <c r="EW55" s="31"/>
      <c r="EX55" s="31"/>
      <c r="EY55" s="31"/>
      <c r="EZ55" s="31"/>
      <c r="FA55" s="31"/>
      <c r="FB55" s="31"/>
      <c r="FC55" s="31"/>
      <c r="FD55" s="31"/>
      <c r="FE55" s="31"/>
      <c r="FF55" s="31"/>
      <c r="FG55" s="31"/>
      <c r="FH55" s="31"/>
      <c r="FI55" s="31"/>
      <c r="FJ55" s="31"/>
      <c r="FK55" s="31"/>
      <c r="FL55" s="31"/>
      <c r="FM55" s="31"/>
      <c r="FN55" s="31"/>
      <c r="FO55" s="31"/>
      <c r="FP55" s="31"/>
      <c r="FQ55" s="31"/>
      <c r="FR55" s="31"/>
      <c r="FS55" s="31"/>
      <c r="FT55" s="31"/>
      <c r="FU55" s="31"/>
      <c r="FV55" s="31"/>
      <c r="FW55" s="31"/>
      <c r="FX55" s="31"/>
      <c r="FY55" s="31"/>
      <c r="FZ55" s="31"/>
      <c r="GA55" s="31"/>
      <c r="GB55" s="31"/>
      <c r="GC55" s="31"/>
      <c r="GD55" s="31"/>
      <c r="GE55" s="31"/>
      <c r="GF55" s="31"/>
      <c r="GG55" s="31"/>
      <c r="GH55" s="31"/>
      <c r="GI55" s="31"/>
      <c r="GJ55" s="31"/>
      <c r="GK55" s="31"/>
      <c r="GL55" s="31"/>
      <c r="GM55" s="31"/>
      <c r="GN55" s="31"/>
      <c r="GO55" s="31"/>
      <c r="GP55" s="31"/>
      <c r="GQ55" s="31"/>
      <c r="GR55" s="31"/>
      <c r="GS55" s="31"/>
      <c r="GT55" s="31"/>
      <c r="GU55" s="31"/>
      <c r="GV55" s="31"/>
      <c r="GW55" s="31"/>
      <c r="GX55" s="31"/>
      <c r="GY55" s="31"/>
      <c r="GZ55" s="31"/>
      <c r="HA55" s="31"/>
      <c r="HB55" s="31"/>
      <c r="HC55" s="31"/>
      <c r="HD55" s="31"/>
      <c r="HE55" s="31"/>
      <c r="HF55" s="31"/>
      <c r="HG55" s="31"/>
      <c r="HH55" s="31"/>
      <c r="HI55" s="31"/>
      <c r="HJ55" s="31"/>
      <c r="HK55" s="31"/>
      <c r="HL55" s="31"/>
      <c r="HM55" s="31"/>
      <c r="HN55" s="31"/>
      <c r="HO55" s="31"/>
      <c r="HP55" s="31"/>
      <c r="HQ55" s="31"/>
      <c r="HR55" s="31"/>
      <c r="HS55" s="31"/>
      <c r="HT55" s="31"/>
      <c r="HU55" s="31"/>
      <c r="HV55" s="31"/>
      <c r="HW55" s="31"/>
      <c r="HX55" s="31"/>
      <c r="HY55" s="31"/>
      <c r="HZ55" s="31"/>
      <c r="IA55" s="31"/>
      <c r="IB55" s="31"/>
      <c r="IC55" s="31"/>
      <c r="ID55" s="31"/>
      <c r="IE55" s="31"/>
      <c r="IF55" s="31"/>
      <c r="IG55" s="31"/>
      <c r="IH55" s="31"/>
      <c r="II55" s="31"/>
      <c r="IJ55" s="31"/>
      <c r="IK55" s="31"/>
      <c r="IL55" s="31"/>
      <c r="IM55" s="31"/>
      <c r="IN55" s="31"/>
      <c r="IO55" s="31"/>
      <c r="IP55" s="31"/>
      <c r="IQ55" s="31"/>
      <c r="IR55" s="31"/>
      <c r="IS55" s="31"/>
      <c r="IT55" s="31"/>
      <c r="IU55" s="31"/>
      <c r="IV55" s="31"/>
    </row>
    <row r="56" spans="1:256" ht="10.5">
      <c r="A56" s="14"/>
      <c r="B56" s="14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33"/>
      <c r="U56" s="58"/>
      <c r="V56" s="58"/>
      <c r="W56" s="23"/>
      <c r="X56" s="23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31"/>
      <c r="EI56" s="31"/>
      <c r="EJ56" s="31"/>
      <c r="EK56" s="31"/>
      <c r="EL56" s="31"/>
      <c r="EM56" s="31"/>
      <c r="EN56" s="31"/>
      <c r="EO56" s="31"/>
      <c r="EP56" s="31"/>
      <c r="EQ56" s="31"/>
      <c r="ER56" s="31"/>
      <c r="ES56" s="31"/>
      <c r="ET56" s="31"/>
      <c r="EU56" s="31"/>
      <c r="EV56" s="31"/>
      <c r="EW56" s="31"/>
      <c r="EX56" s="31"/>
      <c r="EY56" s="31"/>
      <c r="EZ56" s="31"/>
      <c r="FA56" s="31"/>
      <c r="FB56" s="31"/>
      <c r="FC56" s="31"/>
      <c r="FD56" s="31"/>
      <c r="FE56" s="31"/>
      <c r="FF56" s="31"/>
      <c r="FG56" s="31"/>
      <c r="FH56" s="31"/>
      <c r="FI56" s="31"/>
      <c r="FJ56" s="31"/>
      <c r="FK56" s="31"/>
      <c r="FL56" s="31"/>
      <c r="FM56" s="31"/>
      <c r="FN56" s="31"/>
      <c r="FO56" s="31"/>
      <c r="FP56" s="31"/>
      <c r="FQ56" s="31"/>
      <c r="FR56" s="31"/>
      <c r="FS56" s="31"/>
      <c r="FT56" s="31"/>
      <c r="FU56" s="31"/>
      <c r="FV56" s="31"/>
      <c r="FW56" s="31"/>
      <c r="FX56" s="31"/>
      <c r="FY56" s="31"/>
      <c r="FZ56" s="31"/>
      <c r="GA56" s="31"/>
      <c r="GB56" s="31"/>
      <c r="GC56" s="31"/>
      <c r="GD56" s="31"/>
      <c r="GE56" s="31"/>
      <c r="GF56" s="31"/>
      <c r="GG56" s="31"/>
      <c r="GH56" s="31"/>
      <c r="GI56" s="31"/>
      <c r="GJ56" s="31"/>
      <c r="GK56" s="31"/>
      <c r="GL56" s="31"/>
      <c r="GM56" s="31"/>
      <c r="GN56" s="31"/>
      <c r="GO56" s="31"/>
      <c r="GP56" s="31"/>
      <c r="GQ56" s="31"/>
      <c r="GR56" s="31"/>
      <c r="GS56" s="31"/>
      <c r="GT56" s="31"/>
      <c r="GU56" s="31"/>
      <c r="GV56" s="31"/>
      <c r="GW56" s="31"/>
      <c r="GX56" s="31"/>
      <c r="GY56" s="31"/>
      <c r="GZ56" s="31"/>
      <c r="HA56" s="31"/>
      <c r="HB56" s="31"/>
      <c r="HC56" s="31"/>
      <c r="HD56" s="31"/>
      <c r="HE56" s="31"/>
      <c r="HF56" s="31"/>
      <c r="HG56" s="31"/>
      <c r="HH56" s="31"/>
      <c r="HI56" s="31"/>
      <c r="HJ56" s="31"/>
      <c r="HK56" s="31"/>
      <c r="HL56" s="31"/>
      <c r="HM56" s="31"/>
      <c r="HN56" s="31"/>
      <c r="HO56" s="31"/>
      <c r="HP56" s="31"/>
      <c r="HQ56" s="31"/>
      <c r="HR56" s="31"/>
      <c r="HS56" s="31"/>
      <c r="HT56" s="31"/>
      <c r="HU56" s="31"/>
      <c r="HV56" s="31"/>
      <c r="HW56" s="31"/>
      <c r="HX56" s="31"/>
      <c r="HY56" s="31"/>
      <c r="HZ56" s="31"/>
      <c r="IA56" s="31"/>
      <c r="IB56" s="31"/>
      <c r="IC56" s="31"/>
      <c r="ID56" s="31"/>
      <c r="IE56" s="31"/>
      <c r="IF56" s="31"/>
      <c r="IG56" s="31"/>
      <c r="IH56" s="31"/>
      <c r="II56" s="31"/>
      <c r="IJ56" s="31"/>
      <c r="IK56" s="31"/>
      <c r="IL56" s="31"/>
      <c r="IM56" s="31"/>
      <c r="IN56" s="31"/>
      <c r="IO56" s="31"/>
      <c r="IP56" s="31"/>
      <c r="IQ56" s="31"/>
      <c r="IR56" s="31"/>
      <c r="IS56" s="31"/>
      <c r="IT56" s="31"/>
      <c r="IU56" s="31"/>
      <c r="IV56" s="31"/>
    </row>
    <row r="57" spans="1:256" ht="11.25" thickBot="1">
      <c r="A57" s="141"/>
      <c r="B57" s="141" t="s">
        <v>50</v>
      </c>
      <c r="C57" s="139">
        <f aca="true" t="shared" si="14" ref="C57:U57">C46+C55</f>
        <v>308</v>
      </c>
      <c r="D57" s="139">
        <f>D46+D55</f>
        <v>643054</v>
      </c>
      <c r="E57" s="139">
        <f>E46+E55</f>
        <v>217209</v>
      </c>
      <c r="F57" s="139">
        <f t="shared" si="14"/>
        <v>175311</v>
      </c>
      <c r="G57" s="139">
        <f t="shared" si="14"/>
        <v>69363</v>
      </c>
      <c r="H57" s="139">
        <f t="shared" si="14"/>
        <v>40821</v>
      </c>
      <c r="I57" s="139">
        <f t="shared" si="14"/>
        <v>42824</v>
      </c>
      <c r="J57" s="139">
        <f t="shared" si="14"/>
        <v>42957</v>
      </c>
      <c r="K57" s="139">
        <f t="shared" si="14"/>
        <v>45045</v>
      </c>
      <c r="L57" s="139">
        <f t="shared" si="14"/>
        <v>41578</v>
      </c>
      <c r="M57" s="139">
        <f t="shared" si="14"/>
        <v>32168</v>
      </c>
      <c r="N57" s="139">
        <f t="shared" si="14"/>
        <v>21128</v>
      </c>
      <c r="O57" s="139">
        <f t="shared" si="14"/>
        <v>12619</v>
      </c>
      <c r="P57" s="139">
        <f t="shared" si="14"/>
        <v>7084</v>
      </c>
      <c r="Q57" s="139">
        <f t="shared" si="14"/>
        <v>4309</v>
      </c>
      <c r="R57" s="139">
        <f t="shared" si="14"/>
        <v>2812</v>
      </c>
      <c r="S57" s="139">
        <f t="shared" si="14"/>
        <v>2084</v>
      </c>
      <c r="T57" s="139">
        <f t="shared" si="14"/>
        <v>0</v>
      </c>
      <c r="U57" s="139">
        <f t="shared" si="14"/>
        <v>1400674</v>
      </c>
      <c r="V57" s="33"/>
      <c r="W57" s="28">
        <f>W46+W55</f>
        <v>0</v>
      </c>
      <c r="X57" s="28">
        <f>X46+X55</f>
        <v>-1400674</v>
      </c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/>
      <c r="EJ57" s="31"/>
      <c r="EK57" s="31"/>
      <c r="EL57" s="31"/>
      <c r="EM57" s="31"/>
      <c r="EN57" s="31"/>
      <c r="EO57" s="31"/>
      <c r="EP57" s="31"/>
      <c r="EQ57" s="31"/>
      <c r="ER57" s="31"/>
      <c r="ES57" s="31"/>
      <c r="ET57" s="31"/>
      <c r="EU57" s="31"/>
      <c r="EV57" s="31"/>
      <c r="EW57" s="31"/>
      <c r="EX57" s="31"/>
      <c r="EY57" s="31"/>
      <c r="EZ57" s="31"/>
      <c r="FA57" s="31"/>
      <c r="FB57" s="31"/>
      <c r="FC57" s="31"/>
      <c r="FD57" s="31"/>
      <c r="FE57" s="31"/>
      <c r="FF57" s="31"/>
      <c r="FG57" s="31"/>
      <c r="FH57" s="31"/>
      <c r="FI57" s="31"/>
      <c r="FJ57" s="31"/>
      <c r="FK57" s="31"/>
      <c r="FL57" s="31"/>
      <c r="FM57" s="31"/>
      <c r="FN57" s="31"/>
      <c r="FO57" s="31"/>
      <c r="FP57" s="31"/>
      <c r="FQ57" s="31"/>
      <c r="FR57" s="31"/>
      <c r="FS57" s="31"/>
      <c r="FT57" s="31"/>
      <c r="FU57" s="31"/>
      <c r="FV57" s="31"/>
      <c r="FW57" s="31"/>
      <c r="FX57" s="31"/>
      <c r="FY57" s="31"/>
      <c r="FZ57" s="31"/>
      <c r="GA57" s="31"/>
      <c r="GB57" s="31"/>
      <c r="GC57" s="31"/>
      <c r="GD57" s="31"/>
      <c r="GE57" s="31"/>
      <c r="GF57" s="31"/>
      <c r="GG57" s="31"/>
      <c r="GH57" s="31"/>
      <c r="GI57" s="31"/>
      <c r="GJ57" s="31"/>
      <c r="GK57" s="31"/>
      <c r="GL57" s="31"/>
      <c r="GM57" s="31"/>
      <c r="GN57" s="31"/>
      <c r="GO57" s="31"/>
      <c r="GP57" s="31"/>
      <c r="GQ57" s="31"/>
      <c r="GR57" s="31"/>
      <c r="GS57" s="31"/>
      <c r="GT57" s="31"/>
      <c r="GU57" s="31"/>
      <c r="GV57" s="31"/>
      <c r="GW57" s="31"/>
      <c r="GX57" s="31"/>
      <c r="GY57" s="31"/>
      <c r="GZ57" s="31"/>
      <c r="HA57" s="31"/>
      <c r="HB57" s="31"/>
      <c r="HC57" s="31"/>
      <c r="HD57" s="31"/>
      <c r="HE57" s="31"/>
      <c r="HF57" s="31"/>
      <c r="HG57" s="31"/>
      <c r="HH57" s="31"/>
      <c r="HI57" s="31"/>
      <c r="HJ57" s="31"/>
      <c r="HK57" s="31"/>
      <c r="HL57" s="31"/>
      <c r="HM57" s="31"/>
      <c r="HN57" s="31"/>
      <c r="HO57" s="31"/>
      <c r="HP57" s="31"/>
      <c r="HQ57" s="31"/>
      <c r="HR57" s="31"/>
      <c r="HS57" s="31"/>
      <c r="HT57" s="31"/>
      <c r="HU57" s="31"/>
      <c r="HV57" s="31"/>
      <c r="HW57" s="31"/>
      <c r="HX57" s="31"/>
      <c r="HY57" s="31"/>
      <c r="HZ57" s="31"/>
      <c r="IA57" s="31"/>
      <c r="IB57" s="31"/>
      <c r="IC57" s="31"/>
      <c r="ID57" s="31"/>
      <c r="IE57" s="31"/>
      <c r="IF57" s="31"/>
      <c r="IG57" s="31"/>
      <c r="IH57" s="31"/>
      <c r="II57" s="31"/>
      <c r="IJ57" s="31"/>
      <c r="IK57" s="31"/>
      <c r="IL57" s="31"/>
      <c r="IM57" s="31"/>
      <c r="IN57" s="31"/>
      <c r="IO57" s="31"/>
      <c r="IP57" s="31"/>
      <c r="IQ57" s="31"/>
      <c r="IR57" s="31"/>
      <c r="IS57" s="31"/>
      <c r="IT57" s="31"/>
      <c r="IU57" s="31"/>
      <c r="IV57" s="31"/>
    </row>
    <row r="58" spans="1:256" ht="10.5">
      <c r="A58" s="14"/>
      <c r="B58" s="14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/>
      <c r="EJ58" s="31"/>
      <c r="EK58" s="31"/>
      <c r="EL58" s="31"/>
      <c r="EM58" s="31"/>
      <c r="EN58" s="31"/>
      <c r="EO58" s="31"/>
      <c r="EP58" s="31"/>
      <c r="EQ58" s="31"/>
      <c r="ER58" s="31"/>
      <c r="ES58" s="31"/>
      <c r="ET58" s="31"/>
      <c r="EU58" s="31"/>
      <c r="EV58" s="31"/>
      <c r="EW58" s="31"/>
      <c r="EX58" s="31"/>
      <c r="EY58" s="31"/>
      <c r="EZ58" s="31"/>
      <c r="FA58" s="31"/>
      <c r="FB58" s="31"/>
      <c r="FC58" s="31"/>
      <c r="FD58" s="31"/>
      <c r="FE58" s="31"/>
      <c r="FF58" s="31"/>
      <c r="FG58" s="31"/>
      <c r="FH58" s="31"/>
      <c r="FI58" s="31"/>
      <c r="FJ58" s="31"/>
      <c r="FK58" s="31"/>
      <c r="FL58" s="31"/>
      <c r="FM58" s="31"/>
      <c r="FN58" s="31"/>
      <c r="FO58" s="31"/>
      <c r="FP58" s="31"/>
      <c r="FQ58" s="31"/>
      <c r="FR58" s="31"/>
      <c r="FS58" s="31"/>
      <c r="FT58" s="31"/>
      <c r="FU58" s="31"/>
      <c r="FV58" s="31"/>
      <c r="FW58" s="31"/>
      <c r="FX58" s="31"/>
      <c r="FY58" s="31"/>
      <c r="FZ58" s="31"/>
      <c r="GA58" s="31"/>
      <c r="GB58" s="31"/>
      <c r="GC58" s="31"/>
      <c r="GD58" s="31"/>
      <c r="GE58" s="31"/>
      <c r="GF58" s="31"/>
      <c r="GG58" s="31"/>
      <c r="GH58" s="31"/>
      <c r="GI58" s="31"/>
      <c r="GJ58" s="31"/>
      <c r="GK58" s="31"/>
      <c r="GL58" s="31"/>
      <c r="GM58" s="31"/>
      <c r="GN58" s="31"/>
      <c r="GO58" s="31"/>
      <c r="GP58" s="31"/>
      <c r="GQ58" s="31"/>
      <c r="GR58" s="31"/>
      <c r="GS58" s="31"/>
      <c r="GT58" s="31"/>
      <c r="GU58" s="31"/>
      <c r="GV58" s="31"/>
      <c r="GW58" s="31"/>
      <c r="GX58" s="31"/>
      <c r="GY58" s="31"/>
      <c r="GZ58" s="31"/>
      <c r="HA58" s="31"/>
      <c r="HB58" s="31"/>
      <c r="HC58" s="31"/>
      <c r="HD58" s="31"/>
      <c r="HE58" s="31"/>
      <c r="HF58" s="31"/>
      <c r="HG58" s="31"/>
      <c r="HH58" s="31"/>
      <c r="HI58" s="31"/>
      <c r="HJ58" s="31"/>
      <c r="HK58" s="31"/>
      <c r="HL58" s="31"/>
      <c r="HM58" s="31"/>
      <c r="HN58" s="31"/>
      <c r="HO58" s="31"/>
      <c r="HP58" s="31"/>
      <c r="HQ58" s="31"/>
      <c r="HR58" s="31"/>
      <c r="HS58" s="31"/>
      <c r="HT58" s="31"/>
      <c r="HU58" s="31"/>
      <c r="HV58" s="31"/>
      <c r="HW58" s="31"/>
      <c r="HX58" s="31"/>
      <c r="HY58" s="31"/>
      <c r="HZ58" s="31"/>
      <c r="IA58" s="31"/>
      <c r="IB58" s="31"/>
      <c r="IC58" s="31"/>
      <c r="ID58" s="31"/>
      <c r="IE58" s="31"/>
      <c r="IF58" s="31"/>
      <c r="IG58" s="31"/>
      <c r="IH58" s="31"/>
      <c r="II58" s="31"/>
      <c r="IJ58" s="31"/>
      <c r="IK58" s="31"/>
      <c r="IL58" s="31"/>
      <c r="IM58" s="31"/>
      <c r="IN58" s="31"/>
      <c r="IO58" s="31"/>
      <c r="IP58" s="31"/>
      <c r="IQ58" s="31"/>
      <c r="IR58" s="31"/>
      <c r="IS58" s="31"/>
      <c r="IT58" s="31"/>
      <c r="IU58" s="31"/>
      <c r="IV58" s="31"/>
    </row>
    <row r="59" spans="1:256" ht="11.25" thickBot="1">
      <c r="A59" s="148"/>
      <c r="B59" s="148" t="s">
        <v>51</v>
      </c>
      <c r="C59" s="150">
        <f aca="true" t="shared" si="15" ref="C59:T59">(C57/$U57)</f>
        <v>0.00021989413667991266</v>
      </c>
      <c r="D59" s="150">
        <f>(D57/$U57)</f>
        <v>0.4591032602875473</v>
      </c>
      <c r="E59" s="150">
        <f>(E57/$U57)</f>
        <v>0.15507462835749075</v>
      </c>
      <c r="F59" s="150">
        <f t="shared" si="15"/>
        <v>0.12516188634900055</v>
      </c>
      <c r="G59" s="150">
        <f t="shared" si="15"/>
        <v>0.04952115909911942</v>
      </c>
      <c r="H59" s="150">
        <f t="shared" si="15"/>
        <v>0.02914382647211271</v>
      </c>
      <c r="I59" s="150">
        <f t="shared" si="15"/>
        <v>0.03057385230253435</v>
      </c>
      <c r="J59" s="150">
        <f t="shared" si="15"/>
        <v>0.03066880658882795</v>
      </c>
      <c r="K59" s="150">
        <f t="shared" si="15"/>
        <v>0.032159517489437225</v>
      </c>
      <c r="L59" s="150">
        <f t="shared" si="15"/>
        <v>0.029684280567783796</v>
      </c>
      <c r="M59" s="150">
        <f t="shared" si="15"/>
        <v>0.02296608632701114</v>
      </c>
      <c r="N59" s="150">
        <f t="shared" si="15"/>
        <v>0.015084166622640243</v>
      </c>
      <c r="O59" s="150">
        <f t="shared" si="15"/>
        <v>0.009009234125856552</v>
      </c>
      <c r="P59" s="150">
        <f t="shared" si="15"/>
        <v>0.005057565143637991</v>
      </c>
      <c r="Q59" s="150">
        <f t="shared" si="15"/>
        <v>0.0030763760875121547</v>
      </c>
      <c r="R59" s="150">
        <f t="shared" si="15"/>
        <v>0.0020076049102075145</v>
      </c>
      <c r="S59" s="150">
        <f t="shared" si="15"/>
        <v>0.0014878551326004481</v>
      </c>
      <c r="T59" s="150">
        <f t="shared" si="15"/>
        <v>0</v>
      </c>
      <c r="U59" s="151">
        <f>SUM(C59:T59)</f>
        <v>0.9999999999999999</v>
      </c>
      <c r="V59" s="59"/>
      <c r="W59" s="31">
        <v>100</v>
      </c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31"/>
      <c r="EJ59" s="31"/>
      <c r="EK59" s="31"/>
      <c r="EL59" s="31"/>
      <c r="EM59" s="31"/>
      <c r="EN59" s="31"/>
      <c r="EO59" s="31"/>
      <c r="EP59" s="31"/>
      <c r="EQ59" s="31"/>
      <c r="ER59" s="31"/>
      <c r="ES59" s="31"/>
      <c r="ET59" s="31"/>
      <c r="EU59" s="31"/>
      <c r="EV59" s="31"/>
      <c r="EW59" s="31"/>
      <c r="EX59" s="31"/>
      <c r="EY59" s="31"/>
      <c r="EZ59" s="31"/>
      <c r="FA59" s="31"/>
      <c r="FB59" s="31"/>
      <c r="FC59" s="31"/>
      <c r="FD59" s="31"/>
      <c r="FE59" s="31"/>
      <c r="FF59" s="31"/>
      <c r="FG59" s="31"/>
      <c r="FH59" s="31"/>
      <c r="FI59" s="31"/>
      <c r="FJ59" s="31"/>
      <c r="FK59" s="31"/>
      <c r="FL59" s="31"/>
      <c r="FM59" s="31"/>
      <c r="FN59" s="31"/>
      <c r="FO59" s="31"/>
      <c r="FP59" s="31"/>
      <c r="FQ59" s="31"/>
      <c r="FR59" s="31"/>
      <c r="FS59" s="31"/>
      <c r="FT59" s="31"/>
      <c r="FU59" s="31"/>
      <c r="FV59" s="31"/>
      <c r="FW59" s="31"/>
      <c r="FX59" s="31"/>
      <c r="FY59" s="31"/>
      <c r="FZ59" s="31"/>
      <c r="GA59" s="31"/>
      <c r="GB59" s="31"/>
      <c r="GC59" s="31"/>
      <c r="GD59" s="31"/>
      <c r="GE59" s="31"/>
      <c r="GF59" s="31"/>
      <c r="GG59" s="31"/>
      <c r="GH59" s="31"/>
      <c r="GI59" s="31"/>
      <c r="GJ59" s="31"/>
      <c r="GK59" s="31"/>
      <c r="GL59" s="31"/>
      <c r="GM59" s="31"/>
      <c r="GN59" s="31"/>
      <c r="GO59" s="31"/>
      <c r="GP59" s="31"/>
      <c r="GQ59" s="31"/>
      <c r="GR59" s="31"/>
      <c r="GS59" s="31"/>
      <c r="GT59" s="31"/>
      <c r="GU59" s="31"/>
      <c r="GV59" s="31"/>
      <c r="GW59" s="31"/>
      <c r="GX59" s="31"/>
      <c r="GY59" s="31"/>
      <c r="GZ59" s="31"/>
      <c r="HA59" s="31"/>
      <c r="HB59" s="31"/>
      <c r="HC59" s="31"/>
      <c r="HD59" s="31"/>
      <c r="HE59" s="31"/>
      <c r="HF59" s="31"/>
      <c r="HG59" s="31"/>
      <c r="HH59" s="31"/>
      <c r="HI59" s="31"/>
      <c r="HJ59" s="31"/>
      <c r="HK59" s="31"/>
      <c r="HL59" s="31"/>
      <c r="HM59" s="31"/>
      <c r="HN59" s="31"/>
      <c r="HO59" s="31"/>
      <c r="HP59" s="31"/>
      <c r="HQ59" s="31"/>
      <c r="HR59" s="31"/>
      <c r="HS59" s="31"/>
      <c r="HT59" s="31"/>
      <c r="HU59" s="31"/>
      <c r="HV59" s="31"/>
      <c r="HW59" s="31"/>
      <c r="HX59" s="31"/>
      <c r="HY59" s="31"/>
      <c r="HZ59" s="31"/>
      <c r="IA59" s="31"/>
      <c r="IB59" s="31"/>
      <c r="IC59" s="31"/>
      <c r="ID59" s="31"/>
      <c r="IE59" s="31"/>
      <c r="IF59" s="31"/>
      <c r="IG59" s="31"/>
      <c r="IH59" s="31"/>
      <c r="II59" s="31"/>
      <c r="IJ59" s="31"/>
      <c r="IK59" s="31"/>
      <c r="IL59" s="31"/>
      <c r="IM59" s="31"/>
      <c r="IN59" s="31"/>
      <c r="IO59" s="31"/>
      <c r="IP59" s="31"/>
      <c r="IQ59" s="31"/>
      <c r="IR59" s="31"/>
      <c r="IS59" s="31"/>
      <c r="IT59" s="31"/>
      <c r="IU59" s="31"/>
      <c r="IV59" s="31"/>
    </row>
    <row r="60" spans="2:256" ht="10.5">
      <c r="B60" s="21" t="str">
        <f>+'Cartera masculina por edad'!B29</f>
        <v>Fuente: Superintendencia de Salud, Archivo Maestro de Beneficiarios.</v>
      </c>
      <c r="C60" s="14"/>
      <c r="D60" s="14"/>
      <c r="E60" s="23"/>
      <c r="F60" s="23"/>
      <c r="G60" s="23"/>
      <c r="H60" s="23"/>
      <c r="I60" s="23"/>
      <c r="J60" s="23"/>
      <c r="K60" s="23"/>
      <c r="L60" s="23"/>
      <c r="M60" s="60" t="s">
        <v>1</v>
      </c>
      <c r="N60" s="60" t="s">
        <v>1</v>
      </c>
      <c r="O60" s="60" t="s">
        <v>1</v>
      </c>
      <c r="P60" s="60" t="s">
        <v>1</v>
      </c>
      <c r="Q60" s="23"/>
      <c r="R60" s="23"/>
      <c r="S60" s="60" t="s">
        <v>1</v>
      </c>
      <c r="T60" s="60" t="s">
        <v>1</v>
      </c>
      <c r="U60" s="60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1"/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/>
      <c r="EJ60" s="31"/>
      <c r="EK60" s="31"/>
      <c r="EL60" s="31"/>
      <c r="EM60" s="31"/>
      <c r="EN60" s="31"/>
      <c r="EO60" s="31"/>
      <c r="EP60" s="31"/>
      <c r="EQ60" s="31"/>
      <c r="ER60" s="31"/>
      <c r="ES60" s="31"/>
      <c r="ET60" s="31"/>
      <c r="EU60" s="31"/>
      <c r="EV60" s="31"/>
      <c r="EW60" s="31"/>
      <c r="EX60" s="31"/>
      <c r="EY60" s="31"/>
      <c r="EZ60" s="31"/>
      <c r="FA60" s="31"/>
      <c r="FB60" s="31"/>
      <c r="FC60" s="31"/>
      <c r="FD60" s="31"/>
      <c r="FE60" s="31"/>
      <c r="FF60" s="31"/>
      <c r="FG60" s="31"/>
      <c r="FH60" s="31"/>
      <c r="FI60" s="31"/>
      <c r="FJ60" s="31"/>
      <c r="FK60" s="31"/>
      <c r="FL60" s="31"/>
      <c r="FM60" s="31"/>
      <c r="FN60" s="31"/>
      <c r="FO60" s="31"/>
      <c r="FP60" s="31"/>
      <c r="FQ60" s="31"/>
      <c r="FR60" s="31"/>
      <c r="FS60" s="31"/>
      <c r="FT60" s="31"/>
      <c r="FU60" s="31"/>
      <c r="FV60" s="31"/>
      <c r="FW60" s="31"/>
      <c r="FX60" s="31"/>
      <c r="FY60" s="31"/>
      <c r="FZ60" s="31"/>
      <c r="GA60" s="31"/>
      <c r="GB60" s="31"/>
      <c r="GC60" s="31"/>
      <c r="GD60" s="31"/>
      <c r="GE60" s="31"/>
      <c r="GF60" s="31"/>
      <c r="GG60" s="31"/>
      <c r="GH60" s="31"/>
      <c r="GI60" s="31"/>
      <c r="GJ60" s="31"/>
      <c r="GK60" s="31"/>
      <c r="GL60" s="31"/>
      <c r="GM60" s="31"/>
      <c r="GN60" s="31"/>
      <c r="GO60" s="31"/>
      <c r="GP60" s="31"/>
      <c r="GQ60" s="31"/>
      <c r="GR60" s="31"/>
      <c r="GS60" s="31"/>
      <c r="GT60" s="31"/>
      <c r="GU60" s="31"/>
      <c r="GV60" s="31"/>
      <c r="GW60" s="31"/>
      <c r="GX60" s="31"/>
      <c r="GY60" s="31"/>
      <c r="GZ60" s="31"/>
      <c r="HA60" s="31"/>
      <c r="HB60" s="31"/>
      <c r="HC60" s="31"/>
      <c r="HD60" s="31"/>
      <c r="HE60" s="31"/>
      <c r="HF60" s="31"/>
      <c r="HG60" s="31"/>
      <c r="HH60" s="31"/>
      <c r="HI60" s="31"/>
      <c r="HJ60" s="31"/>
      <c r="HK60" s="31"/>
      <c r="HL60" s="31"/>
      <c r="HM60" s="31"/>
      <c r="HN60" s="31"/>
      <c r="HO60" s="31"/>
      <c r="HP60" s="31"/>
      <c r="HQ60" s="31"/>
      <c r="HR60" s="31"/>
      <c r="HS60" s="31"/>
      <c r="HT60" s="31"/>
      <c r="HU60" s="31"/>
      <c r="HV60" s="31"/>
      <c r="HW60" s="31"/>
      <c r="HX60" s="31"/>
      <c r="HY60" s="31"/>
      <c r="HZ60" s="31"/>
      <c r="IA60" s="31"/>
      <c r="IB60" s="31"/>
      <c r="IC60" s="31"/>
      <c r="ID60" s="31"/>
      <c r="IE60" s="31"/>
      <c r="IF60" s="31"/>
      <c r="IG60" s="31"/>
      <c r="IH60" s="31"/>
      <c r="II60" s="31"/>
      <c r="IJ60" s="31"/>
      <c r="IK60" s="31"/>
      <c r="IL60" s="31"/>
      <c r="IM60" s="31"/>
      <c r="IN60" s="31"/>
      <c r="IO60" s="31"/>
      <c r="IP60" s="31"/>
      <c r="IQ60" s="31"/>
      <c r="IR60" s="31"/>
      <c r="IS60" s="31"/>
      <c r="IT60" s="31"/>
      <c r="IU60" s="31"/>
      <c r="IV60" s="31"/>
    </row>
    <row r="61" spans="2:256" ht="10.5">
      <c r="B61" s="21" t="str">
        <f>+'Cartera masculina por edad'!B30</f>
        <v>(*) Son aquellos datos que no presentan información en el campo edad.</v>
      </c>
      <c r="C61" s="21"/>
      <c r="D61" s="21"/>
      <c r="E61" s="23"/>
      <c r="F61" s="23"/>
      <c r="G61" s="23"/>
      <c r="H61" s="23"/>
      <c r="I61" s="23"/>
      <c r="J61" s="23"/>
      <c r="K61" s="23"/>
      <c r="L61" s="23"/>
      <c r="M61" s="60" t="s">
        <v>1</v>
      </c>
      <c r="N61" s="60" t="s">
        <v>1</v>
      </c>
      <c r="O61" s="60" t="s">
        <v>1</v>
      </c>
      <c r="P61" s="60" t="s">
        <v>1</v>
      </c>
      <c r="Q61" s="23"/>
      <c r="R61" s="23"/>
      <c r="S61" s="60" t="s">
        <v>1</v>
      </c>
      <c r="T61" s="60" t="s">
        <v>1</v>
      </c>
      <c r="U61" s="60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  <c r="DT61" s="31"/>
      <c r="DU61" s="31"/>
      <c r="DV61" s="31"/>
      <c r="DW61" s="31"/>
      <c r="DX61" s="31"/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31"/>
      <c r="EJ61" s="31"/>
      <c r="EK61" s="31"/>
      <c r="EL61" s="31"/>
      <c r="EM61" s="31"/>
      <c r="EN61" s="31"/>
      <c r="EO61" s="31"/>
      <c r="EP61" s="31"/>
      <c r="EQ61" s="31"/>
      <c r="ER61" s="31"/>
      <c r="ES61" s="31"/>
      <c r="ET61" s="31"/>
      <c r="EU61" s="31"/>
      <c r="EV61" s="31"/>
      <c r="EW61" s="31"/>
      <c r="EX61" s="31"/>
      <c r="EY61" s="31"/>
      <c r="EZ61" s="31"/>
      <c r="FA61" s="31"/>
      <c r="FB61" s="31"/>
      <c r="FC61" s="31"/>
      <c r="FD61" s="31"/>
      <c r="FE61" s="31"/>
      <c r="FF61" s="31"/>
      <c r="FG61" s="31"/>
      <c r="FH61" s="31"/>
      <c r="FI61" s="31"/>
      <c r="FJ61" s="31"/>
      <c r="FK61" s="31"/>
      <c r="FL61" s="31"/>
      <c r="FM61" s="31"/>
      <c r="FN61" s="31"/>
      <c r="FO61" s="31"/>
      <c r="FP61" s="31"/>
      <c r="FQ61" s="31"/>
      <c r="FR61" s="31"/>
      <c r="FS61" s="31"/>
      <c r="FT61" s="31"/>
      <c r="FU61" s="31"/>
      <c r="FV61" s="31"/>
      <c r="FW61" s="31"/>
      <c r="FX61" s="31"/>
      <c r="FY61" s="31"/>
      <c r="FZ61" s="31"/>
      <c r="GA61" s="31"/>
      <c r="GB61" s="31"/>
      <c r="GC61" s="31"/>
      <c r="GD61" s="31"/>
      <c r="GE61" s="31"/>
      <c r="GF61" s="31"/>
      <c r="GG61" s="31"/>
      <c r="GH61" s="31"/>
      <c r="GI61" s="31"/>
      <c r="GJ61" s="31"/>
      <c r="GK61" s="31"/>
      <c r="GL61" s="31"/>
      <c r="GM61" s="31"/>
      <c r="GN61" s="31"/>
      <c r="GO61" s="31"/>
      <c r="GP61" s="31"/>
      <c r="GQ61" s="31"/>
      <c r="GR61" s="31"/>
      <c r="GS61" s="31"/>
      <c r="GT61" s="31"/>
      <c r="GU61" s="31"/>
      <c r="GV61" s="31"/>
      <c r="GW61" s="31"/>
      <c r="GX61" s="31"/>
      <c r="GY61" s="31"/>
      <c r="GZ61" s="31"/>
      <c r="HA61" s="31"/>
      <c r="HB61" s="31"/>
      <c r="HC61" s="31"/>
      <c r="HD61" s="31"/>
      <c r="HE61" s="31"/>
      <c r="HF61" s="31"/>
      <c r="HG61" s="31"/>
      <c r="HH61" s="31"/>
      <c r="HI61" s="31"/>
      <c r="HJ61" s="31"/>
      <c r="HK61" s="31"/>
      <c r="HL61" s="31"/>
      <c r="HM61" s="31"/>
      <c r="HN61" s="31"/>
      <c r="HO61" s="31"/>
      <c r="HP61" s="31"/>
      <c r="HQ61" s="31"/>
      <c r="HR61" s="31"/>
      <c r="HS61" s="31"/>
      <c r="HT61" s="31"/>
      <c r="HU61" s="31"/>
      <c r="HV61" s="31"/>
      <c r="HW61" s="31"/>
      <c r="HX61" s="31"/>
      <c r="HY61" s="31"/>
      <c r="HZ61" s="31"/>
      <c r="IA61" s="31"/>
      <c r="IB61" s="31"/>
      <c r="IC61" s="31"/>
      <c r="ID61" s="31"/>
      <c r="IE61" s="31"/>
      <c r="IF61" s="31"/>
      <c r="IG61" s="31"/>
      <c r="IH61" s="31"/>
      <c r="II61" s="31"/>
      <c r="IJ61" s="31"/>
      <c r="IK61" s="31"/>
      <c r="IL61" s="31"/>
      <c r="IM61" s="31"/>
      <c r="IN61" s="31"/>
      <c r="IO61" s="31"/>
      <c r="IP61" s="31"/>
      <c r="IQ61" s="31"/>
      <c r="IR61" s="31"/>
      <c r="IS61" s="31"/>
      <c r="IT61" s="31"/>
      <c r="IU61" s="31"/>
      <c r="IV61" s="31"/>
    </row>
    <row r="62" spans="2:256" ht="10.5">
      <c r="B62" s="21" t="s">
        <v>218</v>
      </c>
      <c r="C62" s="21"/>
      <c r="D62" s="21"/>
      <c r="E62" s="23"/>
      <c r="F62" s="23"/>
      <c r="G62" s="23"/>
      <c r="H62" s="23"/>
      <c r="I62" s="23"/>
      <c r="J62" s="23"/>
      <c r="K62" s="23"/>
      <c r="L62" s="23"/>
      <c r="M62" s="60"/>
      <c r="N62" s="60"/>
      <c r="O62" s="60"/>
      <c r="P62" s="60"/>
      <c r="Q62" s="23"/>
      <c r="R62" s="23"/>
      <c r="S62" s="60"/>
      <c r="T62" s="60"/>
      <c r="U62" s="60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  <c r="DT62" s="31"/>
      <c r="DU62" s="31"/>
      <c r="DV62" s="31"/>
      <c r="DW62" s="31"/>
      <c r="DX62" s="31"/>
      <c r="DY62" s="31"/>
      <c r="DZ62" s="31"/>
      <c r="EA62" s="31"/>
      <c r="EB62" s="31"/>
      <c r="EC62" s="31"/>
      <c r="ED62" s="31"/>
      <c r="EE62" s="31"/>
      <c r="EF62" s="31"/>
      <c r="EG62" s="31"/>
      <c r="EH62" s="31"/>
      <c r="EI62" s="31"/>
      <c r="EJ62" s="31"/>
      <c r="EK62" s="31"/>
      <c r="EL62" s="31"/>
      <c r="EM62" s="31"/>
      <c r="EN62" s="31"/>
      <c r="EO62" s="31"/>
      <c r="EP62" s="31"/>
      <c r="EQ62" s="31"/>
      <c r="ER62" s="31"/>
      <c r="ES62" s="31"/>
      <c r="ET62" s="31"/>
      <c r="EU62" s="31"/>
      <c r="EV62" s="31"/>
      <c r="EW62" s="31"/>
      <c r="EX62" s="31"/>
      <c r="EY62" s="31"/>
      <c r="EZ62" s="31"/>
      <c r="FA62" s="31"/>
      <c r="FB62" s="31"/>
      <c r="FC62" s="31"/>
      <c r="FD62" s="31"/>
      <c r="FE62" s="31"/>
      <c r="FF62" s="31"/>
      <c r="FG62" s="31"/>
      <c r="FH62" s="31"/>
      <c r="FI62" s="31"/>
      <c r="FJ62" s="31"/>
      <c r="FK62" s="31"/>
      <c r="FL62" s="31"/>
      <c r="FM62" s="31"/>
      <c r="FN62" s="31"/>
      <c r="FO62" s="31"/>
      <c r="FP62" s="31"/>
      <c r="FQ62" s="31"/>
      <c r="FR62" s="31"/>
      <c r="FS62" s="31"/>
      <c r="FT62" s="31"/>
      <c r="FU62" s="31"/>
      <c r="FV62" s="31"/>
      <c r="FW62" s="31"/>
      <c r="FX62" s="31"/>
      <c r="FY62" s="31"/>
      <c r="FZ62" s="31"/>
      <c r="GA62" s="31"/>
      <c r="GB62" s="31"/>
      <c r="GC62" s="31"/>
      <c r="GD62" s="31"/>
      <c r="GE62" s="31"/>
      <c r="GF62" s="31"/>
      <c r="GG62" s="31"/>
      <c r="GH62" s="31"/>
      <c r="GI62" s="31"/>
      <c r="GJ62" s="31"/>
      <c r="GK62" s="31"/>
      <c r="GL62" s="31"/>
      <c r="GM62" s="31"/>
      <c r="GN62" s="31"/>
      <c r="GO62" s="31"/>
      <c r="GP62" s="31"/>
      <c r="GQ62" s="31"/>
      <c r="GR62" s="31"/>
      <c r="GS62" s="31"/>
      <c r="GT62" s="31"/>
      <c r="GU62" s="31"/>
      <c r="GV62" s="31"/>
      <c r="GW62" s="31"/>
      <c r="GX62" s="31"/>
      <c r="GY62" s="31"/>
      <c r="GZ62" s="31"/>
      <c r="HA62" s="31"/>
      <c r="HB62" s="31"/>
      <c r="HC62" s="31"/>
      <c r="HD62" s="31"/>
      <c r="HE62" s="31"/>
      <c r="HF62" s="31"/>
      <c r="HG62" s="31"/>
      <c r="HH62" s="31"/>
      <c r="HI62" s="31"/>
      <c r="HJ62" s="31"/>
      <c r="HK62" s="31"/>
      <c r="HL62" s="31"/>
      <c r="HM62" s="31"/>
      <c r="HN62" s="31"/>
      <c r="HO62" s="31"/>
      <c r="HP62" s="31"/>
      <c r="HQ62" s="31"/>
      <c r="HR62" s="31"/>
      <c r="HS62" s="31"/>
      <c r="HT62" s="31"/>
      <c r="HU62" s="31"/>
      <c r="HV62" s="31"/>
      <c r="HW62" s="31"/>
      <c r="HX62" s="31"/>
      <c r="HY62" s="31"/>
      <c r="HZ62" s="31"/>
      <c r="IA62" s="31"/>
      <c r="IB62" s="31"/>
      <c r="IC62" s="31"/>
      <c r="ID62" s="31"/>
      <c r="IE62" s="31"/>
      <c r="IF62" s="31"/>
      <c r="IG62" s="31"/>
      <c r="IH62" s="31"/>
      <c r="II62" s="31"/>
      <c r="IJ62" s="31"/>
      <c r="IK62" s="31"/>
      <c r="IL62" s="31"/>
      <c r="IM62" s="31"/>
      <c r="IN62" s="31"/>
      <c r="IO62" s="31"/>
      <c r="IP62" s="31"/>
      <c r="IQ62" s="31"/>
      <c r="IR62" s="31"/>
      <c r="IS62" s="31"/>
      <c r="IT62" s="31"/>
      <c r="IU62" s="31"/>
      <c r="IV62" s="31"/>
    </row>
    <row r="63" spans="3:256" ht="10.5">
      <c r="C63" s="21"/>
      <c r="D63" s="21"/>
      <c r="E63" s="23"/>
      <c r="F63" s="23"/>
      <c r="G63" s="23"/>
      <c r="H63" s="23"/>
      <c r="I63" s="23"/>
      <c r="J63" s="23"/>
      <c r="K63" s="23"/>
      <c r="L63" s="23"/>
      <c r="M63" s="60"/>
      <c r="N63" s="60"/>
      <c r="O63" s="60"/>
      <c r="P63" s="60"/>
      <c r="Q63" s="23"/>
      <c r="R63" s="23"/>
      <c r="S63" s="60"/>
      <c r="T63" s="60"/>
      <c r="U63" s="60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  <c r="DT63" s="31"/>
      <c r="DU63" s="31"/>
      <c r="DV63" s="31"/>
      <c r="DW63" s="31"/>
      <c r="DX63" s="31"/>
      <c r="DY63" s="31"/>
      <c r="DZ63" s="31"/>
      <c r="EA63" s="31"/>
      <c r="EB63" s="31"/>
      <c r="EC63" s="31"/>
      <c r="ED63" s="31"/>
      <c r="EE63" s="31"/>
      <c r="EF63" s="31"/>
      <c r="EG63" s="31"/>
      <c r="EH63" s="31"/>
      <c r="EI63" s="31"/>
      <c r="EJ63" s="31"/>
      <c r="EK63" s="31"/>
      <c r="EL63" s="31"/>
      <c r="EM63" s="31"/>
      <c r="EN63" s="31"/>
      <c r="EO63" s="31"/>
      <c r="EP63" s="31"/>
      <c r="EQ63" s="31"/>
      <c r="ER63" s="31"/>
      <c r="ES63" s="31"/>
      <c r="ET63" s="31"/>
      <c r="EU63" s="31"/>
      <c r="EV63" s="31"/>
      <c r="EW63" s="31"/>
      <c r="EX63" s="31"/>
      <c r="EY63" s="31"/>
      <c r="EZ63" s="31"/>
      <c r="FA63" s="31"/>
      <c r="FB63" s="31"/>
      <c r="FC63" s="31"/>
      <c r="FD63" s="31"/>
      <c r="FE63" s="31"/>
      <c r="FF63" s="31"/>
      <c r="FG63" s="31"/>
      <c r="FH63" s="31"/>
      <c r="FI63" s="31"/>
      <c r="FJ63" s="31"/>
      <c r="FK63" s="31"/>
      <c r="FL63" s="31"/>
      <c r="FM63" s="31"/>
      <c r="FN63" s="31"/>
      <c r="FO63" s="31"/>
      <c r="FP63" s="31"/>
      <c r="FQ63" s="31"/>
      <c r="FR63" s="31"/>
      <c r="FS63" s="31"/>
      <c r="FT63" s="31"/>
      <c r="FU63" s="31"/>
      <c r="FV63" s="31"/>
      <c r="FW63" s="31"/>
      <c r="FX63" s="31"/>
      <c r="FY63" s="31"/>
      <c r="FZ63" s="31"/>
      <c r="GA63" s="31"/>
      <c r="GB63" s="31"/>
      <c r="GC63" s="31"/>
      <c r="GD63" s="31"/>
      <c r="GE63" s="31"/>
      <c r="GF63" s="31"/>
      <c r="GG63" s="31"/>
      <c r="GH63" s="31"/>
      <c r="GI63" s="31"/>
      <c r="GJ63" s="31"/>
      <c r="GK63" s="31"/>
      <c r="GL63" s="31"/>
      <c r="GM63" s="31"/>
      <c r="GN63" s="31"/>
      <c r="GO63" s="31"/>
      <c r="GP63" s="31"/>
      <c r="GQ63" s="31"/>
      <c r="GR63" s="31"/>
      <c r="GS63" s="31"/>
      <c r="GT63" s="31"/>
      <c r="GU63" s="31"/>
      <c r="GV63" s="31"/>
      <c r="GW63" s="31"/>
      <c r="GX63" s="31"/>
      <c r="GY63" s="31"/>
      <c r="GZ63" s="31"/>
      <c r="HA63" s="31"/>
      <c r="HB63" s="31"/>
      <c r="HC63" s="31"/>
      <c r="HD63" s="31"/>
      <c r="HE63" s="31"/>
      <c r="HF63" s="31"/>
      <c r="HG63" s="31"/>
      <c r="HH63" s="31"/>
      <c r="HI63" s="31"/>
      <c r="HJ63" s="31"/>
      <c r="HK63" s="31"/>
      <c r="HL63" s="31"/>
      <c r="HM63" s="31"/>
      <c r="HN63" s="31"/>
      <c r="HO63" s="31"/>
      <c r="HP63" s="31"/>
      <c r="HQ63" s="31"/>
      <c r="HR63" s="31"/>
      <c r="HS63" s="31"/>
      <c r="HT63" s="31"/>
      <c r="HU63" s="31"/>
      <c r="HV63" s="31"/>
      <c r="HW63" s="31"/>
      <c r="HX63" s="31"/>
      <c r="HY63" s="31"/>
      <c r="HZ63" s="31"/>
      <c r="IA63" s="31"/>
      <c r="IB63" s="31"/>
      <c r="IC63" s="31"/>
      <c r="ID63" s="31"/>
      <c r="IE63" s="31"/>
      <c r="IF63" s="31"/>
      <c r="IG63" s="31"/>
      <c r="IH63" s="31"/>
      <c r="II63" s="31"/>
      <c r="IJ63" s="31"/>
      <c r="IK63" s="31"/>
      <c r="IL63" s="31"/>
      <c r="IM63" s="31"/>
      <c r="IN63" s="31"/>
      <c r="IO63" s="31"/>
      <c r="IP63" s="31"/>
      <c r="IQ63" s="31"/>
      <c r="IR63" s="31"/>
      <c r="IS63" s="31"/>
      <c r="IT63" s="31"/>
      <c r="IU63" s="31"/>
      <c r="IV63" s="31"/>
    </row>
    <row r="64" spans="1:256" ht="14.25">
      <c r="A64" s="10" t="s">
        <v>224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1"/>
      <c r="DT64" s="31"/>
      <c r="DU64" s="31"/>
      <c r="DV64" s="31"/>
      <c r="DW64" s="31"/>
      <c r="DX64" s="31"/>
      <c r="DY64" s="31"/>
      <c r="DZ64" s="31"/>
      <c r="EA64" s="31"/>
      <c r="EB64" s="31"/>
      <c r="EC64" s="31"/>
      <c r="ED64" s="31"/>
      <c r="EE64" s="31"/>
      <c r="EF64" s="31"/>
      <c r="EG64" s="31"/>
      <c r="EH64" s="31"/>
      <c r="EI64" s="31"/>
      <c r="EJ64" s="31"/>
      <c r="EK64" s="31"/>
      <c r="EL64" s="31"/>
      <c r="EM64" s="31"/>
      <c r="EN64" s="31"/>
      <c r="EO64" s="31"/>
      <c r="EP64" s="31"/>
      <c r="EQ64" s="31"/>
      <c r="ER64" s="31"/>
      <c r="ES64" s="31"/>
      <c r="ET64" s="31"/>
      <c r="EU64" s="31"/>
      <c r="EV64" s="31"/>
      <c r="EW64" s="31"/>
      <c r="EX64" s="31"/>
      <c r="EY64" s="31"/>
      <c r="EZ64" s="31"/>
      <c r="FA64" s="31"/>
      <c r="FB64" s="31"/>
      <c r="FC64" s="31"/>
      <c r="FD64" s="31"/>
      <c r="FE64" s="31"/>
      <c r="FF64" s="31"/>
      <c r="FG64" s="31"/>
      <c r="FH64" s="31"/>
      <c r="FI64" s="31"/>
      <c r="FJ64" s="31"/>
      <c r="FK64" s="31"/>
      <c r="FL64" s="31"/>
      <c r="FM64" s="31"/>
      <c r="FN64" s="31"/>
      <c r="FO64" s="31"/>
      <c r="FP64" s="31"/>
      <c r="FQ64" s="31"/>
      <c r="FR64" s="31"/>
      <c r="FS64" s="31"/>
      <c r="FT64" s="31"/>
      <c r="FU64" s="31"/>
      <c r="FV64" s="31"/>
      <c r="FW64" s="31"/>
      <c r="FX64" s="31"/>
      <c r="FY64" s="31"/>
      <c r="FZ64" s="31"/>
      <c r="GA64" s="31"/>
      <c r="GB64" s="31"/>
      <c r="GC64" s="31"/>
      <c r="GD64" s="31"/>
      <c r="GE64" s="31"/>
      <c r="GF64" s="31"/>
      <c r="GG64" s="31"/>
      <c r="GH64" s="31"/>
      <c r="GI64" s="31"/>
      <c r="GJ64" s="31"/>
      <c r="GK64" s="31"/>
      <c r="GL64" s="31"/>
      <c r="GM64" s="31"/>
      <c r="GN64" s="31"/>
      <c r="GO64" s="31"/>
      <c r="GP64" s="31"/>
      <c r="GQ64" s="31"/>
      <c r="GR64" s="31"/>
      <c r="GS64" s="31"/>
      <c r="GT64" s="31"/>
      <c r="GU64" s="31"/>
      <c r="GV64" s="31"/>
      <c r="GW64" s="31"/>
      <c r="GX64" s="31"/>
      <c r="GY64" s="31"/>
      <c r="GZ64" s="31"/>
      <c r="HA64" s="31"/>
      <c r="HB64" s="31"/>
      <c r="HC64" s="31"/>
      <c r="HD64" s="31"/>
      <c r="HE64" s="31"/>
      <c r="HF64" s="31"/>
      <c r="HG64" s="31"/>
      <c r="HH64" s="31"/>
      <c r="HI64" s="31"/>
      <c r="HJ64" s="31"/>
      <c r="HK64" s="31"/>
      <c r="HL64" s="31"/>
      <c r="HM64" s="31"/>
      <c r="HN64" s="31"/>
      <c r="HO64" s="31"/>
      <c r="HP64" s="31"/>
      <c r="HQ64" s="31"/>
      <c r="HR64" s="31"/>
      <c r="HS64" s="31"/>
      <c r="HT64" s="31"/>
      <c r="HU64" s="31"/>
      <c r="HV64" s="31"/>
      <c r="HW64" s="31"/>
      <c r="HX64" s="31"/>
      <c r="HY64" s="31"/>
      <c r="HZ64" s="31"/>
      <c r="IA64" s="31"/>
      <c r="IB64" s="31"/>
      <c r="IC64" s="31"/>
      <c r="ID64" s="31"/>
      <c r="IE64" s="31"/>
      <c r="IF64" s="31"/>
      <c r="IG64" s="31"/>
      <c r="IH64" s="31"/>
      <c r="II64" s="31"/>
      <c r="IJ64" s="31"/>
      <c r="IK64" s="31"/>
      <c r="IL64" s="31"/>
      <c r="IM64" s="31"/>
      <c r="IN64" s="31"/>
      <c r="IO64" s="31"/>
      <c r="IP64" s="31"/>
      <c r="IQ64" s="31"/>
      <c r="IR64" s="31"/>
      <c r="IS64" s="31"/>
      <c r="IT64" s="31"/>
      <c r="IU64" s="31"/>
      <c r="IV64" s="31"/>
    </row>
    <row r="65" spans="2:256" ht="13.5">
      <c r="B65" s="12" t="s">
        <v>84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/>
      <c r="DG65" s="31"/>
      <c r="DH65" s="31"/>
      <c r="DI65" s="31"/>
      <c r="DJ65" s="31"/>
      <c r="DK65" s="31"/>
      <c r="DL65" s="31"/>
      <c r="DM65" s="31"/>
      <c r="DN65" s="31"/>
      <c r="DO65" s="31"/>
      <c r="DP65" s="31"/>
      <c r="DQ65" s="31"/>
      <c r="DR65" s="31"/>
      <c r="DS65" s="31"/>
      <c r="DT65" s="31"/>
      <c r="DU65" s="31"/>
      <c r="DV65" s="31"/>
      <c r="DW65" s="31"/>
      <c r="DX65" s="31"/>
      <c r="DY65" s="31"/>
      <c r="DZ65" s="31"/>
      <c r="EA65" s="31"/>
      <c r="EB65" s="31"/>
      <c r="EC65" s="31"/>
      <c r="ED65" s="31"/>
      <c r="EE65" s="31"/>
      <c r="EF65" s="31"/>
      <c r="EG65" s="31"/>
      <c r="EH65" s="31"/>
      <c r="EI65" s="31"/>
      <c r="EJ65" s="31"/>
      <c r="EK65" s="31"/>
      <c r="EL65" s="31"/>
      <c r="EM65" s="31"/>
      <c r="EN65" s="31"/>
      <c r="EO65" s="31"/>
      <c r="EP65" s="31"/>
      <c r="EQ65" s="31"/>
      <c r="ER65" s="31"/>
      <c r="ES65" s="31"/>
      <c r="ET65" s="31"/>
      <c r="EU65" s="31"/>
      <c r="EV65" s="31"/>
      <c r="EW65" s="31"/>
      <c r="EX65" s="31"/>
      <c r="EY65" s="31"/>
      <c r="EZ65" s="31"/>
      <c r="FA65" s="31"/>
      <c r="FB65" s="31"/>
      <c r="FC65" s="31"/>
      <c r="FD65" s="31"/>
      <c r="FE65" s="31"/>
      <c r="FF65" s="31"/>
      <c r="FG65" s="31"/>
      <c r="FH65" s="31"/>
      <c r="FI65" s="31"/>
      <c r="FJ65" s="31"/>
      <c r="FK65" s="31"/>
      <c r="FL65" s="31"/>
      <c r="FM65" s="31"/>
      <c r="FN65" s="31"/>
      <c r="FO65" s="31"/>
      <c r="FP65" s="31"/>
      <c r="FQ65" s="31"/>
      <c r="FR65" s="31"/>
      <c r="FS65" s="31"/>
      <c r="FT65" s="31"/>
      <c r="FU65" s="31"/>
      <c r="FV65" s="31"/>
      <c r="FW65" s="31"/>
      <c r="FX65" s="31"/>
      <c r="FY65" s="31"/>
      <c r="FZ65" s="31"/>
      <c r="GA65" s="31"/>
      <c r="GB65" s="31"/>
      <c r="GC65" s="31"/>
      <c r="GD65" s="31"/>
      <c r="GE65" s="31"/>
      <c r="GF65" s="31"/>
      <c r="GG65" s="31"/>
      <c r="GH65" s="31"/>
      <c r="GI65" s="31"/>
      <c r="GJ65" s="31"/>
      <c r="GK65" s="31"/>
      <c r="GL65" s="31"/>
      <c r="GM65" s="31"/>
      <c r="GN65" s="31"/>
      <c r="GO65" s="31"/>
      <c r="GP65" s="31"/>
      <c r="GQ65" s="31"/>
      <c r="GR65" s="31"/>
      <c r="GS65" s="31"/>
      <c r="GT65" s="31"/>
      <c r="GU65" s="31"/>
      <c r="GV65" s="31"/>
      <c r="GW65" s="31"/>
      <c r="GX65" s="31"/>
      <c r="GY65" s="31"/>
      <c r="GZ65" s="31"/>
      <c r="HA65" s="31"/>
      <c r="HB65" s="31"/>
      <c r="HC65" s="31"/>
      <c r="HD65" s="31"/>
      <c r="HE65" s="31"/>
      <c r="HF65" s="31"/>
      <c r="HG65" s="31"/>
      <c r="HH65" s="31"/>
      <c r="HI65" s="31"/>
      <c r="HJ65" s="31"/>
      <c r="HK65" s="31"/>
      <c r="HL65" s="31"/>
      <c r="HM65" s="31"/>
      <c r="HN65" s="31"/>
      <c r="HO65" s="31"/>
      <c r="HP65" s="31"/>
      <c r="HQ65" s="31"/>
      <c r="HR65" s="31"/>
      <c r="HS65" s="31"/>
      <c r="HT65" s="31"/>
      <c r="HU65" s="31"/>
      <c r="HV65" s="31"/>
      <c r="HW65" s="31"/>
      <c r="HX65" s="31"/>
      <c r="HY65" s="31"/>
      <c r="HZ65" s="31"/>
      <c r="IA65" s="31"/>
      <c r="IB65" s="31"/>
      <c r="IC65" s="31"/>
      <c r="ID65" s="31"/>
      <c r="IE65" s="31"/>
      <c r="IF65" s="31"/>
      <c r="IG65" s="31"/>
      <c r="IH65" s="31"/>
      <c r="II65" s="31"/>
      <c r="IJ65" s="31"/>
      <c r="IK65" s="31"/>
      <c r="IL65" s="31"/>
      <c r="IM65" s="31"/>
      <c r="IN65" s="31"/>
      <c r="IO65" s="31"/>
      <c r="IP65" s="31"/>
      <c r="IQ65" s="31"/>
      <c r="IR65" s="31"/>
      <c r="IS65" s="31"/>
      <c r="IT65" s="31"/>
      <c r="IU65" s="31"/>
      <c r="IV65" s="31"/>
    </row>
    <row r="66" spans="2:256" ht="13.5">
      <c r="B66" s="12" t="s">
        <v>259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31"/>
      <c r="DS66" s="31"/>
      <c r="DT66" s="31"/>
      <c r="DU66" s="31"/>
      <c r="DV66" s="31"/>
      <c r="DW66" s="31"/>
      <c r="DX66" s="31"/>
      <c r="DY66" s="31"/>
      <c r="DZ66" s="31"/>
      <c r="EA66" s="31"/>
      <c r="EB66" s="31"/>
      <c r="EC66" s="31"/>
      <c r="ED66" s="31"/>
      <c r="EE66" s="31"/>
      <c r="EF66" s="31"/>
      <c r="EG66" s="31"/>
      <c r="EH66" s="31"/>
      <c r="EI66" s="31"/>
      <c r="EJ66" s="31"/>
      <c r="EK66" s="31"/>
      <c r="EL66" s="31"/>
      <c r="EM66" s="31"/>
      <c r="EN66" s="31"/>
      <c r="EO66" s="31"/>
      <c r="EP66" s="31"/>
      <c r="EQ66" s="31"/>
      <c r="ER66" s="31"/>
      <c r="ES66" s="31"/>
      <c r="ET66" s="31"/>
      <c r="EU66" s="31"/>
      <c r="EV66" s="31"/>
      <c r="EW66" s="31"/>
      <c r="EX66" s="31"/>
      <c r="EY66" s="31"/>
      <c r="EZ66" s="31"/>
      <c r="FA66" s="31"/>
      <c r="FB66" s="31"/>
      <c r="FC66" s="31"/>
      <c r="FD66" s="31"/>
      <c r="FE66" s="31"/>
      <c r="FF66" s="31"/>
      <c r="FG66" s="31"/>
      <c r="FH66" s="31"/>
      <c r="FI66" s="31"/>
      <c r="FJ66" s="31"/>
      <c r="FK66" s="31"/>
      <c r="FL66" s="31"/>
      <c r="FM66" s="31"/>
      <c r="FN66" s="31"/>
      <c r="FO66" s="31"/>
      <c r="FP66" s="31"/>
      <c r="FQ66" s="31"/>
      <c r="FR66" s="31"/>
      <c r="FS66" s="31"/>
      <c r="FT66" s="31"/>
      <c r="FU66" s="31"/>
      <c r="FV66" s="31"/>
      <c r="FW66" s="31"/>
      <c r="FX66" s="31"/>
      <c r="FY66" s="31"/>
      <c r="FZ66" s="31"/>
      <c r="GA66" s="31"/>
      <c r="GB66" s="31"/>
      <c r="GC66" s="31"/>
      <c r="GD66" s="31"/>
      <c r="GE66" s="31"/>
      <c r="GF66" s="31"/>
      <c r="GG66" s="31"/>
      <c r="GH66" s="31"/>
      <c r="GI66" s="31"/>
      <c r="GJ66" s="31"/>
      <c r="GK66" s="31"/>
      <c r="GL66" s="31"/>
      <c r="GM66" s="31"/>
      <c r="GN66" s="31"/>
      <c r="GO66" s="31"/>
      <c r="GP66" s="31"/>
      <c r="GQ66" s="31"/>
      <c r="GR66" s="31"/>
      <c r="GS66" s="31"/>
      <c r="GT66" s="31"/>
      <c r="GU66" s="31"/>
      <c r="GV66" s="31"/>
      <c r="GW66" s="31"/>
      <c r="GX66" s="31"/>
      <c r="GY66" s="31"/>
      <c r="GZ66" s="31"/>
      <c r="HA66" s="31"/>
      <c r="HB66" s="31"/>
      <c r="HC66" s="31"/>
      <c r="HD66" s="31"/>
      <c r="HE66" s="31"/>
      <c r="HF66" s="31"/>
      <c r="HG66" s="31"/>
      <c r="HH66" s="31"/>
      <c r="HI66" s="31"/>
      <c r="HJ66" s="31"/>
      <c r="HK66" s="31"/>
      <c r="HL66" s="31"/>
      <c r="HM66" s="31"/>
      <c r="HN66" s="31"/>
      <c r="HO66" s="31"/>
      <c r="HP66" s="31"/>
      <c r="HQ66" s="31"/>
      <c r="HR66" s="31"/>
      <c r="HS66" s="31"/>
      <c r="HT66" s="31"/>
      <c r="HU66" s="31"/>
      <c r="HV66" s="31"/>
      <c r="HW66" s="31"/>
      <c r="HX66" s="31"/>
      <c r="HY66" s="31"/>
      <c r="HZ66" s="31"/>
      <c r="IA66" s="31"/>
      <c r="IB66" s="31"/>
      <c r="IC66" s="31"/>
      <c r="ID66" s="31"/>
      <c r="IE66" s="31"/>
      <c r="IF66" s="31"/>
      <c r="IG66" s="31"/>
      <c r="IH66" s="31"/>
      <c r="II66" s="31"/>
      <c r="IJ66" s="31"/>
      <c r="IK66" s="31"/>
      <c r="IL66" s="31"/>
      <c r="IM66" s="31"/>
      <c r="IN66" s="31"/>
      <c r="IO66" s="31"/>
      <c r="IP66" s="31"/>
      <c r="IQ66" s="31"/>
      <c r="IR66" s="31"/>
      <c r="IS66" s="31"/>
      <c r="IT66" s="31"/>
      <c r="IU66" s="31"/>
      <c r="IV66" s="31"/>
    </row>
    <row r="67" spans="1:256" ht="11.25" thickBot="1">
      <c r="A67" s="31"/>
      <c r="B67" s="31"/>
      <c r="C67" s="31"/>
      <c r="D67" s="31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1"/>
      <c r="DJ67" s="31"/>
      <c r="DK67" s="31"/>
      <c r="DL67" s="31"/>
      <c r="DM67" s="31"/>
      <c r="DN67" s="31"/>
      <c r="DO67" s="31"/>
      <c r="DP67" s="31"/>
      <c r="DQ67" s="31"/>
      <c r="DR67" s="31"/>
      <c r="DS67" s="31"/>
      <c r="DT67" s="31"/>
      <c r="DU67" s="31"/>
      <c r="DV67" s="31"/>
      <c r="DW67" s="31"/>
      <c r="DX67" s="31"/>
      <c r="DY67" s="31"/>
      <c r="DZ67" s="31"/>
      <c r="EA67" s="31"/>
      <c r="EB67" s="31"/>
      <c r="EC67" s="31"/>
      <c r="ED67" s="31"/>
      <c r="EE67" s="31"/>
      <c r="EF67" s="31"/>
      <c r="EG67" s="31"/>
      <c r="EH67" s="31"/>
      <c r="EI67" s="31"/>
      <c r="EJ67" s="31"/>
      <c r="EK67" s="31"/>
      <c r="EL67" s="31"/>
      <c r="EM67" s="31"/>
      <c r="EN67" s="31"/>
      <c r="EO67" s="31"/>
      <c r="EP67" s="31"/>
      <c r="EQ67" s="31"/>
      <c r="ER67" s="31"/>
      <c r="ES67" s="31"/>
      <c r="ET67" s="31"/>
      <c r="EU67" s="31"/>
      <c r="EV67" s="31"/>
      <c r="EW67" s="31"/>
      <c r="EX67" s="31"/>
      <c r="EY67" s="31"/>
      <c r="EZ67" s="31"/>
      <c r="FA67" s="31"/>
      <c r="FB67" s="31"/>
      <c r="FC67" s="31"/>
      <c r="FD67" s="31"/>
      <c r="FE67" s="31"/>
      <c r="FF67" s="31"/>
      <c r="FG67" s="31"/>
      <c r="FH67" s="31"/>
      <c r="FI67" s="31"/>
      <c r="FJ67" s="31"/>
      <c r="FK67" s="31"/>
      <c r="FL67" s="31"/>
      <c r="FM67" s="31"/>
      <c r="FN67" s="31"/>
      <c r="FO67" s="31"/>
      <c r="FP67" s="31"/>
      <c r="FQ67" s="31"/>
      <c r="FR67" s="31"/>
      <c r="FS67" s="31"/>
      <c r="FT67" s="31"/>
      <c r="FU67" s="31"/>
      <c r="FV67" s="31"/>
      <c r="FW67" s="31"/>
      <c r="FX67" s="31"/>
      <c r="FY67" s="31"/>
      <c r="FZ67" s="31"/>
      <c r="GA67" s="31"/>
      <c r="GB67" s="31"/>
      <c r="GC67" s="31"/>
      <c r="GD67" s="31"/>
      <c r="GE67" s="31"/>
      <c r="GF67" s="31"/>
      <c r="GG67" s="31"/>
      <c r="GH67" s="31"/>
      <c r="GI67" s="31"/>
      <c r="GJ67" s="31"/>
      <c r="GK67" s="31"/>
      <c r="GL67" s="31"/>
      <c r="GM67" s="31"/>
      <c r="GN67" s="31"/>
      <c r="GO67" s="31"/>
      <c r="GP67" s="31"/>
      <c r="GQ67" s="31"/>
      <c r="GR67" s="31"/>
      <c r="GS67" s="31"/>
      <c r="GT67" s="31"/>
      <c r="GU67" s="31"/>
      <c r="GV67" s="31"/>
      <c r="GW67" s="31"/>
      <c r="GX67" s="31"/>
      <c r="GY67" s="31"/>
      <c r="GZ67" s="31"/>
      <c r="HA67" s="31"/>
      <c r="HB67" s="31"/>
      <c r="HC67" s="31"/>
      <c r="HD67" s="31"/>
      <c r="HE67" s="31"/>
      <c r="HF67" s="31"/>
      <c r="HG67" s="31"/>
      <c r="HH67" s="31"/>
      <c r="HI67" s="31"/>
      <c r="HJ67" s="31"/>
      <c r="HK67" s="31"/>
      <c r="HL67" s="31"/>
      <c r="HM67" s="31"/>
      <c r="HN67" s="31"/>
      <c r="HO67" s="31"/>
      <c r="HP67" s="31"/>
      <c r="HQ67" s="31"/>
      <c r="HR67" s="31"/>
      <c r="HS67" s="31"/>
      <c r="HT67" s="31"/>
      <c r="HU67" s="31"/>
      <c r="HV67" s="31"/>
      <c r="HW67" s="31"/>
      <c r="HX67" s="31"/>
      <c r="HY67" s="31"/>
      <c r="HZ67" s="31"/>
      <c r="IA67" s="31"/>
      <c r="IB67" s="31"/>
      <c r="IC67" s="31"/>
      <c r="ID67" s="31"/>
      <c r="IE67" s="31"/>
      <c r="IF67" s="31"/>
      <c r="IG67" s="31"/>
      <c r="IH67" s="31"/>
      <c r="II67" s="31"/>
      <c r="IJ67" s="31"/>
      <c r="IK67" s="31"/>
      <c r="IL67" s="31"/>
      <c r="IM67" s="31"/>
      <c r="IN67" s="31"/>
      <c r="IO67" s="31"/>
      <c r="IP67" s="31"/>
      <c r="IQ67" s="31"/>
      <c r="IR67" s="31"/>
      <c r="IS67" s="31"/>
      <c r="IT67" s="31"/>
      <c r="IU67" s="31"/>
      <c r="IV67" s="31"/>
    </row>
    <row r="68" spans="1:256" ht="10.5">
      <c r="A68" s="127" t="s">
        <v>1</v>
      </c>
      <c r="B68" s="127" t="s">
        <v>1</v>
      </c>
      <c r="C68" s="179" t="s">
        <v>53</v>
      </c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82" t="str">
        <f>+T36</f>
        <v>Sin Edad (*)</v>
      </c>
      <c r="U68" s="182" t="str">
        <f>+U36</f>
        <v>Total</v>
      </c>
      <c r="V68" s="31"/>
      <c r="W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  <c r="DT68" s="31"/>
      <c r="DU68" s="31"/>
      <c r="DV68" s="31"/>
      <c r="DW68" s="31"/>
      <c r="DX68" s="31"/>
      <c r="DY68" s="31"/>
      <c r="DZ68" s="31"/>
      <c r="EA68" s="31"/>
      <c r="EB68" s="31"/>
      <c r="EC68" s="31"/>
      <c r="ED68" s="31"/>
      <c r="EE68" s="31"/>
      <c r="EF68" s="31"/>
      <c r="EG68" s="31"/>
      <c r="EH68" s="31"/>
      <c r="EI68" s="31"/>
      <c r="EJ68" s="31"/>
      <c r="EK68" s="31"/>
      <c r="EL68" s="31"/>
      <c r="EM68" s="31"/>
      <c r="EN68" s="31"/>
      <c r="EO68" s="31"/>
      <c r="EP68" s="31"/>
      <c r="EQ68" s="31"/>
      <c r="ER68" s="31"/>
      <c r="ES68" s="31"/>
      <c r="ET68" s="31"/>
      <c r="EU68" s="31"/>
      <c r="EV68" s="31"/>
      <c r="EW68" s="31"/>
      <c r="EX68" s="31"/>
      <c r="EY68" s="31"/>
      <c r="EZ68" s="31"/>
      <c r="FA68" s="31"/>
      <c r="FB68" s="31"/>
      <c r="FC68" s="31"/>
      <c r="FD68" s="31"/>
      <c r="FE68" s="31"/>
      <c r="FF68" s="31"/>
      <c r="FG68" s="31"/>
      <c r="FH68" s="31"/>
      <c r="FI68" s="31"/>
      <c r="FJ68" s="31"/>
      <c r="FK68" s="31"/>
      <c r="FL68" s="31"/>
      <c r="FM68" s="31"/>
      <c r="FN68" s="31"/>
      <c r="FO68" s="31"/>
      <c r="FP68" s="31"/>
      <c r="FQ68" s="31"/>
      <c r="FR68" s="31"/>
      <c r="FS68" s="31"/>
      <c r="FT68" s="31"/>
      <c r="FU68" s="31"/>
      <c r="FV68" s="31"/>
      <c r="FW68" s="31"/>
      <c r="FX68" s="31"/>
      <c r="FY68" s="31"/>
      <c r="FZ68" s="31"/>
      <c r="GA68" s="31"/>
      <c r="GB68" s="31"/>
      <c r="GC68" s="31"/>
      <c r="GD68" s="31"/>
      <c r="GE68" s="31"/>
      <c r="GF68" s="31"/>
      <c r="GG68" s="31"/>
      <c r="GH68" s="31"/>
      <c r="GI68" s="31"/>
      <c r="GJ68" s="31"/>
      <c r="GK68" s="31"/>
      <c r="GL68" s="31"/>
      <c r="GM68" s="31"/>
      <c r="GN68" s="31"/>
      <c r="GO68" s="31"/>
      <c r="GP68" s="31"/>
      <c r="GQ68" s="31"/>
      <c r="GR68" s="31"/>
      <c r="GS68" s="31"/>
      <c r="GT68" s="31"/>
      <c r="GU68" s="31"/>
      <c r="GV68" s="31"/>
      <c r="GW68" s="31"/>
      <c r="GX68" s="31"/>
      <c r="GY68" s="31"/>
      <c r="GZ68" s="31"/>
      <c r="HA68" s="31"/>
      <c r="HB68" s="31"/>
      <c r="HC68" s="31"/>
      <c r="HD68" s="31"/>
      <c r="HE68" s="31"/>
      <c r="HF68" s="31"/>
      <c r="HG68" s="31"/>
      <c r="HH68" s="31"/>
      <c r="HI68" s="31"/>
      <c r="HJ68" s="31"/>
      <c r="HK68" s="31"/>
      <c r="HL68" s="31"/>
      <c r="HM68" s="31"/>
      <c r="HN68" s="31"/>
      <c r="HO68" s="31"/>
      <c r="HP68" s="31"/>
      <c r="HQ68" s="31"/>
      <c r="HR68" s="31"/>
      <c r="HS68" s="31"/>
      <c r="HT68" s="31"/>
      <c r="HU68" s="31"/>
      <c r="HV68" s="31"/>
      <c r="HW68" s="31"/>
      <c r="HX68" s="31"/>
      <c r="HY68" s="31"/>
      <c r="HZ68" s="31"/>
      <c r="IA68" s="31"/>
      <c r="IB68" s="31"/>
      <c r="IC68" s="31"/>
      <c r="ID68" s="31"/>
      <c r="IE68" s="31"/>
      <c r="IF68" s="31"/>
      <c r="IG68" s="31"/>
      <c r="IH68" s="31"/>
      <c r="II68" s="31"/>
      <c r="IJ68" s="31"/>
      <c r="IK68" s="31"/>
      <c r="IL68" s="31"/>
      <c r="IM68" s="31"/>
      <c r="IN68" s="31"/>
      <c r="IO68" s="31"/>
      <c r="IP68" s="31"/>
      <c r="IQ68" s="31"/>
      <c r="IR68" s="31"/>
      <c r="IS68" s="31"/>
      <c r="IT68" s="31"/>
      <c r="IU68" s="31"/>
      <c r="IV68" s="31"/>
    </row>
    <row r="69" spans="1:256" ht="10.5">
      <c r="A69" s="135" t="s">
        <v>37</v>
      </c>
      <c r="B69" s="135" t="s">
        <v>38</v>
      </c>
      <c r="C69" s="146" t="str">
        <f>+C37</f>
        <v>Sin Clasificar (**)</v>
      </c>
      <c r="D69" s="146" t="s">
        <v>240</v>
      </c>
      <c r="E69" s="146" t="s">
        <v>241</v>
      </c>
      <c r="F69" s="146" t="s">
        <v>54</v>
      </c>
      <c r="G69" s="146" t="s">
        <v>55</v>
      </c>
      <c r="H69" s="146" t="s">
        <v>56</v>
      </c>
      <c r="I69" s="146" t="s">
        <v>57</v>
      </c>
      <c r="J69" s="146" t="s">
        <v>58</v>
      </c>
      <c r="K69" s="146" t="s">
        <v>59</v>
      </c>
      <c r="L69" s="146" t="s">
        <v>60</v>
      </c>
      <c r="M69" s="146" t="s">
        <v>61</v>
      </c>
      <c r="N69" s="146" t="s">
        <v>62</v>
      </c>
      <c r="O69" s="146" t="s">
        <v>63</v>
      </c>
      <c r="P69" s="146" t="s">
        <v>64</v>
      </c>
      <c r="Q69" s="146" t="s">
        <v>65</v>
      </c>
      <c r="R69" s="146" t="s">
        <v>66</v>
      </c>
      <c r="S69" s="147" t="s">
        <v>67</v>
      </c>
      <c r="T69" s="184">
        <f>+T37</f>
        <v>0</v>
      </c>
      <c r="U69" s="184" t="s">
        <v>4</v>
      </c>
      <c r="V69" s="31"/>
      <c r="W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  <c r="DL69" s="31"/>
      <c r="DM69" s="31"/>
      <c r="DN69" s="31"/>
      <c r="DO69" s="31"/>
      <c r="DP69" s="31"/>
      <c r="DQ69" s="31"/>
      <c r="DR69" s="31"/>
      <c r="DS69" s="31"/>
      <c r="DT69" s="31"/>
      <c r="DU69" s="31"/>
      <c r="DV69" s="31"/>
      <c r="DW69" s="31"/>
      <c r="DX69" s="31"/>
      <c r="DY69" s="31"/>
      <c r="DZ69" s="31"/>
      <c r="EA69" s="31"/>
      <c r="EB69" s="31"/>
      <c r="EC69" s="31"/>
      <c r="ED69" s="31"/>
      <c r="EE69" s="31"/>
      <c r="EF69" s="31"/>
      <c r="EG69" s="31"/>
      <c r="EH69" s="31"/>
      <c r="EI69" s="31"/>
      <c r="EJ69" s="31"/>
      <c r="EK69" s="31"/>
      <c r="EL69" s="31"/>
      <c r="EM69" s="31"/>
      <c r="EN69" s="31"/>
      <c r="EO69" s="31"/>
      <c r="EP69" s="31"/>
      <c r="EQ69" s="31"/>
      <c r="ER69" s="31"/>
      <c r="ES69" s="31"/>
      <c r="ET69" s="31"/>
      <c r="EU69" s="31"/>
      <c r="EV69" s="31"/>
      <c r="EW69" s="31"/>
      <c r="EX69" s="31"/>
      <c r="EY69" s="31"/>
      <c r="EZ69" s="31"/>
      <c r="FA69" s="31"/>
      <c r="FB69" s="31"/>
      <c r="FC69" s="31"/>
      <c r="FD69" s="31"/>
      <c r="FE69" s="31"/>
      <c r="FF69" s="31"/>
      <c r="FG69" s="31"/>
      <c r="FH69" s="31"/>
      <c r="FI69" s="31"/>
      <c r="FJ69" s="31"/>
      <c r="FK69" s="31"/>
      <c r="FL69" s="31"/>
      <c r="FM69" s="31"/>
      <c r="FN69" s="31"/>
      <c r="FO69" s="31"/>
      <c r="FP69" s="31"/>
      <c r="FQ69" s="31"/>
      <c r="FR69" s="31"/>
      <c r="FS69" s="31"/>
      <c r="FT69" s="31"/>
      <c r="FU69" s="31"/>
      <c r="FV69" s="31"/>
      <c r="FW69" s="31"/>
      <c r="FX69" s="31"/>
      <c r="FY69" s="31"/>
      <c r="FZ69" s="31"/>
      <c r="GA69" s="31"/>
      <c r="GB69" s="31"/>
      <c r="GC69" s="31"/>
      <c r="GD69" s="31"/>
      <c r="GE69" s="31"/>
      <c r="GF69" s="31"/>
      <c r="GG69" s="31"/>
      <c r="GH69" s="31"/>
      <c r="GI69" s="31"/>
      <c r="GJ69" s="31"/>
      <c r="GK69" s="31"/>
      <c r="GL69" s="31"/>
      <c r="GM69" s="31"/>
      <c r="GN69" s="31"/>
      <c r="GO69" s="31"/>
      <c r="GP69" s="31"/>
      <c r="GQ69" s="31"/>
      <c r="GR69" s="31"/>
      <c r="GS69" s="31"/>
      <c r="GT69" s="31"/>
      <c r="GU69" s="31"/>
      <c r="GV69" s="31"/>
      <c r="GW69" s="31"/>
      <c r="GX69" s="31"/>
      <c r="GY69" s="31"/>
      <c r="GZ69" s="31"/>
      <c r="HA69" s="31"/>
      <c r="HB69" s="31"/>
      <c r="HC69" s="31"/>
      <c r="HD69" s="31"/>
      <c r="HE69" s="31"/>
      <c r="HF69" s="31"/>
      <c r="HG69" s="31"/>
      <c r="HH69" s="31"/>
      <c r="HI69" s="31"/>
      <c r="HJ69" s="31"/>
      <c r="HK69" s="31"/>
      <c r="HL69" s="31"/>
      <c r="HM69" s="31"/>
      <c r="HN69" s="31"/>
      <c r="HO69" s="31"/>
      <c r="HP69" s="31"/>
      <c r="HQ69" s="31"/>
      <c r="HR69" s="31"/>
      <c r="HS69" s="31"/>
      <c r="HT69" s="31"/>
      <c r="HU69" s="31"/>
      <c r="HV69" s="31"/>
      <c r="HW69" s="31"/>
      <c r="HX69" s="31"/>
      <c r="HY69" s="31"/>
      <c r="HZ69" s="31"/>
      <c r="IA69" s="31"/>
      <c r="IB69" s="31"/>
      <c r="IC69" s="31"/>
      <c r="ID69" s="31"/>
      <c r="IE69" s="31"/>
      <c r="IF69" s="31"/>
      <c r="IG69" s="31"/>
      <c r="IH69" s="31"/>
      <c r="II69" s="31"/>
      <c r="IJ69" s="31"/>
      <c r="IK69" s="31"/>
      <c r="IL69" s="31"/>
      <c r="IM69" s="31"/>
      <c r="IN69" s="31"/>
      <c r="IO69" s="31"/>
      <c r="IP69" s="31"/>
      <c r="IQ69" s="31"/>
      <c r="IR69" s="31"/>
      <c r="IS69" s="31"/>
      <c r="IT69" s="31"/>
      <c r="IU69" s="31"/>
      <c r="IV69" s="31"/>
    </row>
    <row r="70" spans="1:256" ht="10.5">
      <c r="A70" s="14">
        <v>67</v>
      </c>
      <c r="B70" s="21" t="str">
        <f>+B38</f>
        <v>Colmena Golden Cross</v>
      </c>
      <c r="C70" s="33">
        <f>+C38</f>
        <v>112</v>
      </c>
      <c r="D70" s="33">
        <f aca="true" t="shared" si="16" ref="D70:T70">C7+D38</f>
        <v>104186</v>
      </c>
      <c r="E70" s="33">
        <f t="shared" si="16"/>
        <v>31630</v>
      </c>
      <c r="F70" s="33">
        <f t="shared" si="16"/>
        <v>34481</v>
      </c>
      <c r="G70" s="33">
        <f t="shared" si="16"/>
        <v>47572</v>
      </c>
      <c r="H70" s="33">
        <f t="shared" si="16"/>
        <v>50707</v>
      </c>
      <c r="I70" s="33">
        <f t="shared" si="16"/>
        <v>45003</v>
      </c>
      <c r="J70" s="33">
        <f t="shared" si="16"/>
        <v>34670</v>
      </c>
      <c r="K70" s="33">
        <f t="shared" si="16"/>
        <v>29636</v>
      </c>
      <c r="L70" s="33">
        <f t="shared" si="16"/>
        <v>26184</v>
      </c>
      <c r="M70" s="33">
        <f t="shared" si="16"/>
        <v>22085</v>
      </c>
      <c r="N70" s="33">
        <f t="shared" si="16"/>
        <v>15551</v>
      </c>
      <c r="O70" s="33">
        <f t="shared" si="16"/>
        <v>9961</v>
      </c>
      <c r="P70" s="33">
        <f t="shared" si="16"/>
        <v>5874</v>
      </c>
      <c r="Q70" s="33">
        <f t="shared" si="16"/>
        <v>3126</v>
      </c>
      <c r="R70" s="33">
        <f t="shared" si="16"/>
        <v>1864</v>
      </c>
      <c r="S70" s="33">
        <f t="shared" si="16"/>
        <v>1064</v>
      </c>
      <c r="T70" s="33">
        <f t="shared" si="16"/>
        <v>0</v>
      </c>
      <c r="U70" s="33">
        <f aca="true" t="shared" si="17" ref="U70:U76">SUM(C70:T70)</f>
        <v>463706</v>
      </c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1"/>
      <c r="DT70" s="31"/>
      <c r="DU70" s="31"/>
      <c r="DV70" s="31"/>
      <c r="DW70" s="31"/>
      <c r="DX70" s="31"/>
      <c r="DY70" s="31"/>
      <c r="DZ70" s="31"/>
      <c r="EA70" s="31"/>
      <c r="EB70" s="31"/>
      <c r="EC70" s="31"/>
      <c r="ED70" s="31"/>
      <c r="EE70" s="31"/>
      <c r="EF70" s="31"/>
      <c r="EG70" s="31"/>
      <c r="EH70" s="31"/>
      <c r="EI70" s="31"/>
      <c r="EJ70" s="31"/>
      <c r="EK70" s="31"/>
      <c r="EL70" s="31"/>
      <c r="EM70" s="31"/>
      <c r="EN70" s="31"/>
      <c r="EO70" s="31"/>
      <c r="EP70" s="31"/>
      <c r="EQ70" s="31"/>
      <c r="ER70" s="31"/>
      <c r="ES70" s="31"/>
      <c r="ET70" s="31"/>
      <c r="EU70" s="31"/>
      <c r="EV70" s="31"/>
      <c r="EW70" s="31"/>
      <c r="EX70" s="31"/>
      <c r="EY70" s="31"/>
      <c r="EZ70" s="31"/>
      <c r="FA70" s="31"/>
      <c r="FB70" s="31"/>
      <c r="FC70" s="31"/>
      <c r="FD70" s="31"/>
      <c r="FE70" s="31"/>
      <c r="FF70" s="31"/>
      <c r="FG70" s="31"/>
      <c r="FH70" s="31"/>
      <c r="FI70" s="31"/>
      <c r="FJ70" s="31"/>
      <c r="FK70" s="31"/>
      <c r="FL70" s="31"/>
      <c r="FM70" s="31"/>
      <c r="FN70" s="31"/>
      <c r="FO70" s="31"/>
      <c r="FP70" s="31"/>
      <c r="FQ70" s="31"/>
      <c r="FR70" s="31"/>
      <c r="FS70" s="31"/>
      <c r="FT70" s="31"/>
      <c r="FU70" s="31"/>
      <c r="FV70" s="31"/>
      <c r="FW70" s="31"/>
      <c r="FX70" s="31"/>
      <c r="FY70" s="31"/>
      <c r="FZ70" s="31"/>
      <c r="GA70" s="31"/>
      <c r="GB70" s="31"/>
      <c r="GC70" s="31"/>
      <c r="GD70" s="31"/>
      <c r="GE70" s="31"/>
      <c r="GF70" s="31"/>
      <c r="GG70" s="31"/>
      <c r="GH70" s="31"/>
      <c r="GI70" s="31"/>
      <c r="GJ70" s="31"/>
      <c r="GK70" s="31"/>
      <c r="GL70" s="31"/>
      <c r="GM70" s="31"/>
      <c r="GN70" s="31"/>
      <c r="GO70" s="31"/>
      <c r="GP70" s="31"/>
      <c r="GQ70" s="31"/>
      <c r="GR70" s="31"/>
      <c r="GS70" s="31"/>
      <c r="GT70" s="31"/>
      <c r="GU70" s="31"/>
      <c r="GV70" s="31"/>
      <c r="GW70" s="31"/>
      <c r="GX70" s="31"/>
      <c r="GY70" s="31"/>
      <c r="GZ70" s="31"/>
      <c r="HA70" s="31"/>
      <c r="HB70" s="31"/>
      <c r="HC70" s="31"/>
      <c r="HD70" s="31"/>
      <c r="HE70" s="31"/>
      <c r="HF70" s="31"/>
      <c r="HG70" s="31"/>
      <c r="HH70" s="31"/>
      <c r="HI70" s="31"/>
      <c r="HJ70" s="31"/>
      <c r="HK70" s="31"/>
      <c r="HL70" s="31"/>
      <c r="HM70" s="31"/>
      <c r="HN70" s="31"/>
      <c r="HO70" s="31"/>
      <c r="HP70" s="31"/>
      <c r="HQ70" s="31"/>
      <c r="HR70" s="31"/>
      <c r="HS70" s="31"/>
      <c r="HT70" s="31"/>
      <c r="HU70" s="31"/>
      <c r="HV70" s="31"/>
      <c r="HW70" s="31"/>
      <c r="HX70" s="31"/>
      <c r="HY70" s="31"/>
      <c r="HZ70" s="31"/>
      <c r="IA70" s="31"/>
      <c r="IB70" s="31"/>
      <c r="IC70" s="31"/>
      <c r="ID70" s="31"/>
      <c r="IE70" s="31"/>
      <c r="IF70" s="31"/>
      <c r="IG70" s="31"/>
      <c r="IH70" s="31"/>
      <c r="II70" s="31"/>
      <c r="IJ70" s="31"/>
      <c r="IK70" s="31"/>
      <c r="IL70" s="31"/>
      <c r="IM70" s="31"/>
      <c r="IN70" s="31"/>
      <c r="IO70" s="31"/>
      <c r="IP70" s="31"/>
      <c r="IQ70" s="31"/>
      <c r="IR70" s="31"/>
      <c r="IS70" s="31"/>
      <c r="IT70" s="31"/>
      <c r="IU70" s="31"/>
      <c r="IV70" s="31"/>
    </row>
    <row r="71" spans="1:256" ht="10.5">
      <c r="A71" s="14">
        <v>78</v>
      </c>
      <c r="B71" s="21" t="str">
        <f aca="true" t="shared" si="18" ref="B71:B76">+B39</f>
        <v>Isapre Cruz Blanca S.A.</v>
      </c>
      <c r="C71" s="33">
        <f aca="true" t="shared" si="19" ref="C71:C76">+C39</f>
        <v>176</v>
      </c>
      <c r="D71" s="33">
        <f aca="true" t="shared" si="20" ref="D71:T71">C8+D39</f>
        <v>123378</v>
      </c>
      <c r="E71" s="33">
        <f t="shared" si="20"/>
        <v>43121</v>
      </c>
      <c r="F71" s="33">
        <f t="shared" si="20"/>
        <v>46919</v>
      </c>
      <c r="G71" s="33">
        <f t="shared" si="20"/>
        <v>57119</v>
      </c>
      <c r="H71" s="33">
        <f t="shared" si="20"/>
        <v>55151</v>
      </c>
      <c r="I71" s="33">
        <f t="shared" si="20"/>
        <v>52281</v>
      </c>
      <c r="J71" s="33">
        <f t="shared" si="20"/>
        <v>45134</v>
      </c>
      <c r="K71" s="33">
        <f t="shared" si="20"/>
        <v>41775</v>
      </c>
      <c r="L71" s="33">
        <f t="shared" si="20"/>
        <v>35322</v>
      </c>
      <c r="M71" s="33">
        <f t="shared" si="20"/>
        <v>27316</v>
      </c>
      <c r="N71" s="33">
        <f t="shared" si="20"/>
        <v>17897</v>
      </c>
      <c r="O71" s="33">
        <f t="shared" si="20"/>
        <v>10656</v>
      </c>
      <c r="P71" s="33">
        <f t="shared" si="20"/>
        <v>5140</v>
      </c>
      <c r="Q71" s="33">
        <f t="shared" si="20"/>
        <v>3112</v>
      </c>
      <c r="R71" s="33">
        <f t="shared" si="20"/>
        <v>1685</v>
      </c>
      <c r="S71" s="33">
        <f t="shared" si="20"/>
        <v>964</v>
      </c>
      <c r="T71" s="33">
        <f t="shared" si="20"/>
        <v>0</v>
      </c>
      <c r="U71" s="33">
        <f t="shared" si="17"/>
        <v>567146</v>
      </c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  <c r="DG71" s="31"/>
      <c r="DH71" s="31"/>
      <c r="DI71" s="31"/>
      <c r="DJ71" s="31"/>
      <c r="DK71" s="31"/>
      <c r="DL71" s="31"/>
      <c r="DM71" s="31"/>
      <c r="DN71" s="31"/>
      <c r="DO71" s="31"/>
      <c r="DP71" s="31"/>
      <c r="DQ71" s="31"/>
      <c r="DR71" s="31"/>
      <c r="DS71" s="31"/>
      <c r="DT71" s="31"/>
      <c r="DU71" s="31"/>
      <c r="DV71" s="31"/>
      <c r="DW71" s="31"/>
      <c r="DX71" s="31"/>
      <c r="DY71" s="31"/>
      <c r="DZ71" s="31"/>
      <c r="EA71" s="31"/>
      <c r="EB71" s="31"/>
      <c r="EC71" s="31"/>
      <c r="ED71" s="31"/>
      <c r="EE71" s="31"/>
      <c r="EF71" s="31"/>
      <c r="EG71" s="31"/>
      <c r="EH71" s="31"/>
      <c r="EI71" s="31"/>
      <c r="EJ71" s="31"/>
      <c r="EK71" s="31"/>
      <c r="EL71" s="31"/>
      <c r="EM71" s="31"/>
      <c r="EN71" s="31"/>
      <c r="EO71" s="31"/>
      <c r="EP71" s="31"/>
      <c r="EQ71" s="31"/>
      <c r="ER71" s="31"/>
      <c r="ES71" s="31"/>
      <c r="ET71" s="31"/>
      <c r="EU71" s="31"/>
      <c r="EV71" s="31"/>
      <c r="EW71" s="31"/>
      <c r="EX71" s="31"/>
      <c r="EY71" s="31"/>
      <c r="EZ71" s="31"/>
      <c r="FA71" s="31"/>
      <c r="FB71" s="31"/>
      <c r="FC71" s="31"/>
      <c r="FD71" s="31"/>
      <c r="FE71" s="31"/>
      <c r="FF71" s="31"/>
      <c r="FG71" s="31"/>
      <c r="FH71" s="31"/>
      <c r="FI71" s="31"/>
      <c r="FJ71" s="31"/>
      <c r="FK71" s="31"/>
      <c r="FL71" s="31"/>
      <c r="FM71" s="31"/>
      <c r="FN71" s="31"/>
      <c r="FO71" s="31"/>
      <c r="FP71" s="31"/>
      <c r="FQ71" s="31"/>
      <c r="FR71" s="31"/>
      <c r="FS71" s="31"/>
      <c r="FT71" s="31"/>
      <c r="FU71" s="31"/>
      <c r="FV71" s="31"/>
      <c r="FW71" s="31"/>
      <c r="FX71" s="31"/>
      <c r="FY71" s="31"/>
      <c r="FZ71" s="31"/>
      <c r="GA71" s="31"/>
      <c r="GB71" s="31"/>
      <c r="GC71" s="31"/>
      <c r="GD71" s="31"/>
      <c r="GE71" s="31"/>
      <c r="GF71" s="31"/>
      <c r="GG71" s="31"/>
      <c r="GH71" s="31"/>
      <c r="GI71" s="31"/>
      <c r="GJ71" s="31"/>
      <c r="GK71" s="31"/>
      <c r="GL71" s="31"/>
      <c r="GM71" s="31"/>
      <c r="GN71" s="31"/>
      <c r="GO71" s="31"/>
      <c r="GP71" s="31"/>
      <c r="GQ71" s="31"/>
      <c r="GR71" s="31"/>
      <c r="GS71" s="31"/>
      <c r="GT71" s="31"/>
      <c r="GU71" s="31"/>
      <c r="GV71" s="31"/>
      <c r="GW71" s="31"/>
      <c r="GX71" s="31"/>
      <c r="GY71" s="31"/>
      <c r="GZ71" s="31"/>
      <c r="HA71" s="31"/>
      <c r="HB71" s="31"/>
      <c r="HC71" s="31"/>
      <c r="HD71" s="31"/>
      <c r="HE71" s="31"/>
      <c r="HF71" s="31"/>
      <c r="HG71" s="31"/>
      <c r="HH71" s="31"/>
      <c r="HI71" s="31"/>
      <c r="HJ71" s="31"/>
      <c r="HK71" s="31"/>
      <c r="HL71" s="31"/>
      <c r="HM71" s="31"/>
      <c r="HN71" s="31"/>
      <c r="HO71" s="31"/>
      <c r="HP71" s="31"/>
      <c r="HQ71" s="31"/>
      <c r="HR71" s="31"/>
      <c r="HS71" s="31"/>
      <c r="HT71" s="31"/>
      <c r="HU71" s="31"/>
      <c r="HV71" s="31"/>
      <c r="HW71" s="31"/>
      <c r="HX71" s="31"/>
      <c r="HY71" s="31"/>
      <c r="HZ71" s="31"/>
      <c r="IA71" s="31"/>
      <c r="IB71" s="31"/>
      <c r="IC71" s="31"/>
      <c r="ID71" s="31"/>
      <c r="IE71" s="31"/>
      <c r="IF71" s="31"/>
      <c r="IG71" s="31"/>
      <c r="IH71" s="31"/>
      <c r="II71" s="31"/>
      <c r="IJ71" s="31"/>
      <c r="IK71" s="31"/>
      <c r="IL71" s="31"/>
      <c r="IM71" s="31"/>
      <c r="IN71" s="31"/>
      <c r="IO71" s="31"/>
      <c r="IP71" s="31"/>
      <c r="IQ71" s="31"/>
      <c r="IR71" s="31"/>
      <c r="IS71" s="31"/>
      <c r="IT71" s="31"/>
      <c r="IU71" s="31"/>
      <c r="IV71" s="31"/>
    </row>
    <row r="72" spans="1:256" ht="10.5">
      <c r="A72" s="14">
        <v>80</v>
      </c>
      <c r="B72" s="21" t="str">
        <f t="shared" si="18"/>
        <v>Vida Tres</v>
      </c>
      <c r="C72" s="33">
        <f t="shared" si="19"/>
        <v>2</v>
      </c>
      <c r="D72" s="33">
        <f aca="true" t="shared" si="21" ref="D72:T72">C9+D40</f>
        <v>29798</v>
      </c>
      <c r="E72" s="33">
        <f t="shared" si="21"/>
        <v>10144</v>
      </c>
      <c r="F72" s="33">
        <f t="shared" si="21"/>
        <v>10066</v>
      </c>
      <c r="G72" s="33">
        <f t="shared" si="21"/>
        <v>10086</v>
      </c>
      <c r="H72" s="33">
        <f t="shared" si="21"/>
        <v>10880</v>
      </c>
      <c r="I72" s="33">
        <f t="shared" si="21"/>
        <v>12699</v>
      </c>
      <c r="J72" s="33">
        <f t="shared" si="21"/>
        <v>11951</v>
      </c>
      <c r="K72" s="33">
        <f t="shared" si="21"/>
        <v>10320</v>
      </c>
      <c r="L72" s="33">
        <f t="shared" si="21"/>
        <v>8756</v>
      </c>
      <c r="M72" s="33">
        <f t="shared" si="21"/>
        <v>6957</v>
      </c>
      <c r="N72" s="33">
        <f t="shared" si="21"/>
        <v>5738</v>
      </c>
      <c r="O72" s="33">
        <f t="shared" si="21"/>
        <v>4038</v>
      </c>
      <c r="P72" s="33">
        <f t="shared" si="21"/>
        <v>2281</v>
      </c>
      <c r="Q72" s="33">
        <f t="shared" si="21"/>
        <v>1617</v>
      </c>
      <c r="R72" s="33">
        <f t="shared" si="21"/>
        <v>1014</v>
      </c>
      <c r="S72" s="33">
        <f t="shared" si="21"/>
        <v>523</v>
      </c>
      <c r="T72" s="33">
        <f t="shared" si="21"/>
        <v>0</v>
      </c>
      <c r="U72" s="33">
        <f t="shared" si="17"/>
        <v>136870</v>
      </c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/>
      <c r="EM72" s="31"/>
      <c r="EN72" s="31"/>
      <c r="EO72" s="31"/>
      <c r="EP72" s="31"/>
      <c r="EQ72" s="31"/>
      <c r="ER72" s="31"/>
      <c r="ES72" s="31"/>
      <c r="ET72" s="31"/>
      <c r="EU72" s="31"/>
      <c r="EV72" s="31"/>
      <c r="EW72" s="31"/>
      <c r="EX72" s="31"/>
      <c r="EY72" s="31"/>
      <c r="EZ72" s="31"/>
      <c r="FA72" s="31"/>
      <c r="FB72" s="31"/>
      <c r="FC72" s="31"/>
      <c r="FD72" s="31"/>
      <c r="FE72" s="31"/>
      <c r="FF72" s="31"/>
      <c r="FG72" s="31"/>
      <c r="FH72" s="31"/>
      <c r="FI72" s="31"/>
      <c r="FJ72" s="31"/>
      <c r="FK72" s="31"/>
      <c r="FL72" s="31"/>
      <c r="FM72" s="31"/>
      <c r="FN72" s="31"/>
      <c r="FO72" s="31"/>
      <c r="FP72" s="31"/>
      <c r="FQ72" s="31"/>
      <c r="FR72" s="31"/>
      <c r="FS72" s="31"/>
      <c r="FT72" s="31"/>
      <c r="FU72" s="31"/>
      <c r="FV72" s="31"/>
      <c r="FW72" s="31"/>
      <c r="FX72" s="31"/>
      <c r="FY72" s="31"/>
      <c r="FZ72" s="31"/>
      <c r="GA72" s="31"/>
      <c r="GB72" s="31"/>
      <c r="GC72" s="31"/>
      <c r="GD72" s="31"/>
      <c r="GE72" s="31"/>
      <c r="GF72" s="31"/>
      <c r="GG72" s="31"/>
      <c r="GH72" s="31"/>
      <c r="GI72" s="31"/>
      <c r="GJ72" s="31"/>
      <c r="GK72" s="31"/>
      <c r="GL72" s="31"/>
      <c r="GM72" s="31"/>
      <c r="GN72" s="31"/>
      <c r="GO72" s="31"/>
      <c r="GP72" s="31"/>
      <c r="GQ72" s="31"/>
      <c r="GR72" s="31"/>
      <c r="GS72" s="31"/>
      <c r="GT72" s="31"/>
      <c r="GU72" s="31"/>
      <c r="GV72" s="31"/>
      <c r="GW72" s="31"/>
      <c r="GX72" s="31"/>
      <c r="GY72" s="31"/>
      <c r="GZ72" s="31"/>
      <c r="HA72" s="31"/>
      <c r="HB72" s="31"/>
      <c r="HC72" s="31"/>
      <c r="HD72" s="31"/>
      <c r="HE72" s="31"/>
      <c r="HF72" s="31"/>
      <c r="HG72" s="31"/>
      <c r="HH72" s="31"/>
      <c r="HI72" s="31"/>
      <c r="HJ72" s="31"/>
      <c r="HK72" s="31"/>
      <c r="HL72" s="31"/>
      <c r="HM72" s="31"/>
      <c r="HN72" s="31"/>
      <c r="HO72" s="31"/>
      <c r="HP72" s="31"/>
      <c r="HQ72" s="31"/>
      <c r="HR72" s="31"/>
      <c r="HS72" s="31"/>
      <c r="HT72" s="31"/>
      <c r="HU72" s="31"/>
      <c r="HV72" s="31"/>
      <c r="HW72" s="31"/>
      <c r="HX72" s="31"/>
      <c r="HY72" s="31"/>
      <c r="HZ72" s="31"/>
      <c r="IA72" s="31"/>
      <c r="IB72" s="31"/>
      <c r="IC72" s="31"/>
      <c r="ID72" s="31"/>
      <c r="IE72" s="31"/>
      <c r="IF72" s="31"/>
      <c r="IG72" s="31"/>
      <c r="IH72" s="31"/>
      <c r="II72" s="31"/>
      <c r="IJ72" s="31"/>
      <c r="IK72" s="31"/>
      <c r="IL72" s="31"/>
      <c r="IM72" s="31"/>
      <c r="IN72" s="31"/>
      <c r="IO72" s="31"/>
      <c r="IP72" s="31"/>
      <c r="IQ72" s="31"/>
      <c r="IR72" s="31"/>
      <c r="IS72" s="31"/>
      <c r="IT72" s="31"/>
      <c r="IU72" s="31"/>
      <c r="IV72" s="31"/>
    </row>
    <row r="73" spans="1:256" ht="10.5">
      <c r="A73" s="14">
        <v>81</v>
      </c>
      <c r="B73" s="21" t="str">
        <f t="shared" si="18"/>
        <v>Ferrosalud</v>
      </c>
      <c r="C73" s="33">
        <f t="shared" si="19"/>
        <v>0</v>
      </c>
      <c r="D73" s="33">
        <f aca="true" t="shared" si="22" ref="D73:T73">C10+D41</f>
        <v>2309</v>
      </c>
      <c r="E73" s="33">
        <f t="shared" si="22"/>
        <v>1140</v>
      </c>
      <c r="F73" s="33">
        <f t="shared" si="22"/>
        <v>3420</v>
      </c>
      <c r="G73" s="33">
        <f t="shared" si="22"/>
        <v>2189</v>
      </c>
      <c r="H73" s="33">
        <f t="shared" si="22"/>
        <v>1455</v>
      </c>
      <c r="I73" s="33">
        <f t="shared" si="22"/>
        <v>1380</v>
      </c>
      <c r="J73" s="33">
        <f t="shared" si="22"/>
        <v>1275</v>
      </c>
      <c r="K73" s="33">
        <f t="shared" si="22"/>
        <v>1351</v>
      </c>
      <c r="L73" s="33">
        <f t="shared" si="22"/>
        <v>950</v>
      </c>
      <c r="M73" s="33">
        <f t="shared" si="22"/>
        <v>649</v>
      </c>
      <c r="N73" s="33">
        <f t="shared" si="22"/>
        <v>538</v>
      </c>
      <c r="O73" s="33">
        <f t="shared" si="22"/>
        <v>255</v>
      </c>
      <c r="P73" s="33">
        <f t="shared" si="22"/>
        <v>132</v>
      </c>
      <c r="Q73" s="33">
        <f t="shared" si="22"/>
        <v>61</v>
      </c>
      <c r="R73" s="33">
        <f t="shared" si="22"/>
        <v>32</v>
      </c>
      <c r="S73" s="33">
        <f t="shared" si="22"/>
        <v>8</v>
      </c>
      <c r="T73" s="33">
        <f t="shared" si="22"/>
        <v>0</v>
      </c>
      <c r="U73" s="33">
        <f>SUM(C73:T73)</f>
        <v>17144</v>
      </c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  <c r="DT73" s="31"/>
      <c r="DU73" s="31"/>
      <c r="DV73" s="31"/>
      <c r="DW73" s="31"/>
      <c r="DX73" s="31"/>
      <c r="DY73" s="31"/>
      <c r="DZ73" s="31"/>
      <c r="EA73" s="31"/>
      <c r="EB73" s="31"/>
      <c r="EC73" s="31"/>
      <c r="ED73" s="31"/>
      <c r="EE73" s="31"/>
      <c r="EF73" s="31"/>
      <c r="EG73" s="31"/>
      <c r="EH73" s="31"/>
      <c r="EI73" s="31"/>
      <c r="EJ73" s="31"/>
      <c r="EK73" s="31"/>
      <c r="EL73" s="31"/>
      <c r="EM73" s="31"/>
      <c r="EN73" s="31"/>
      <c r="EO73" s="31"/>
      <c r="EP73" s="31"/>
      <c r="EQ73" s="31"/>
      <c r="ER73" s="31"/>
      <c r="ES73" s="31"/>
      <c r="ET73" s="31"/>
      <c r="EU73" s="31"/>
      <c r="EV73" s="31"/>
      <c r="EW73" s="31"/>
      <c r="EX73" s="31"/>
      <c r="EY73" s="31"/>
      <c r="EZ73" s="31"/>
      <c r="FA73" s="31"/>
      <c r="FB73" s="31"/>
      <c r="FC73" s="31"/>
      <c r="FD73" s="31"/>
      <c r="FE73" s="31"/>
      <c r="FF73" s="31"/>
      <c r="FG73" s="31"/>
      <c r="FH73" s="31"/>
      <c r="FI73" s="31"/>
      <c r="FJ73" s="31"/>
      <c r="FK73" s="31"/>
      <c r="FL73" s="31"/>
      <c r="FM73" s="31"/>
      <c r="FN73" s="31"/>
      <c r="FO73" s="31"/>
      <c r="FP73" s="31"/>
      <c r="FQ73" s="31"/>
      <c r="FR73" s="31"/>
      <c r="FS73" s="31"/>
      <c r="FT73" s="31"/>
      <c r="FU73" s="31"/>
      <c r="FV73" s="31"/>
      <c r="FW73" s="31"/>
      <c r="FX73" s="31"/>
      <c r="FY73" s="31"/>
      <c r="FZ73" s="31"/>
      <c r="GA73" s="31"/>
      <c r="GB73" s="31"/>
      <c r="GC73" s="31"/>
      <c r="GD73" s="31"/>
      <c r="GE73" s="31"/>
      <c r="GF73" s="31"/>
      <c r="GG73" s="31"/>
      <c r="GH73" s="31"/>
      <c r="GI73" s="31"/>
      <c r="GJ73" s="31"/>
      <c r="GK73" s="31"/>
      <c r="GL73" s="31"/>
      <c r="GM73" s="31"/>
      <c r="GN73" s="31"/>
      <c r="GO73" s="31"/>
      <c r="GP73" s="31"/>
      <c r="GQ73" s="31"/>
      <c r="GR73" s="31"/>
      <c r="GS73" s="31"/>
      <c r="GT73" s="31"/>
      <c r="GU73" s="31"/>
      <c r="GV73" s="31"/>
      <c r="GW73" s="31"/>
      <c r="GX73" s="31"/>
      <c r="GY73" s="31"/>
      <c r="GZ73" s="31"/>
      <c r="HA73" s="31"/>
      <c r="HB73" s="31"/>
      <c r="HC73" s="31"/>
      <c r="HD73" s="31"/>
      <c r="HE73" s="31"/>
      <c r="HF73" s="31"/>
      <c r="HG73" s="31"/>
      <c r="HH73" s="31"/>
      <c r="HI73" s="31"/>
      <c r="HJ73" s="31"/>
      <c r="HK73" s="31"/>
      <c r="HL73" s="31"/>
      <c r="HM73" s="31"/>
      <c r="HN73" s="31"/>
      <c r="HO73" s="31"/>
      <c r="HP73" s="31"/>
      <c r="HQ73" s="31"/>
      <c r="HR73" s="31"/>
      <c r="HS73" s="31"/>
      <c r="HT73" s="31"/>
      <c r="HU73" s="31"/>
      <c r="HV73" s="31"/>
      <c r="HW73" s="31"/>
      <c r="HX73" s="31"/>
      <c r="HY73" s="31"/>
      <c r="HZ73" s="31"/>
      <c r="IA73" s="31"/>
      <c r="IB73" s="31"/>
      <c r="IC73" s="31"/>
      <c r="ID73" s="31"/>
      <c r="IE73" s="31"/>
      <c r="IF73" s="31"/>
      <c r="IG73" s="31"/>
      <c r="IH73" s="31"/>
      <c r="II73" s="31"/>
      <c r="IJ73" s="31"/>
      <c r="IK73" s="31"/>
      <c r="IL73" s="31"/>
      <c r="IM73" s="31"/>
      <c r="IN73" s="31"/>
      <c r="IO73" s="31"/>
      <c r="IP73" s="31"/>
      <c r="IQ73" s="31"/>
      <c r="IR73" s="31"/>
      <c r="IS73" s="31"/>
      <c r="IT73" s="31"/>
      <c r="IU73" s="31"/>
      <c r="IV73" s="31"/>
    </row>
    <row r="74" spans="1:256" ht="10.5">
      <c r="A74" s="14">
        <v>88</v>
      </c>
      <c r="B74" s="21" t="str">
        <f t="shared" si="18"/>
        <v>Mas Vida</v>
      </c>
      <c r="C74" s="33">
        <f t="shared" si="19"/>
        <v>1</v>
      </c>
      <c r="D74" s="33">
        <f aca="true" t="shared" si="23" ref="D74:T74">C11+D42</f>
        <v>105005</v>
      </c>
      <c r="E74" s="33">
        <f t="shared" si="23"/>
        <v>28690</v>
      </c>
      <c r="F74" s="33">
        <f t="shared" si="23"/>
        <v>24696</v>
      </c>
      <c r="G74" s="33">
        <f t="shared" si="23"/>
        <v>34935</v>
      </c>
      <c r="H74" s="33">
        <f t="shared" si="23"/>
        <v>46166</v>
      </c>
      <c r="I74" s="33">
        <f t="shared" si="23"/>
        <v>47015</v>
      </c>
      <c r="J74" s="33">
        <f t="shared" si="23"/>
        <v>36030</v>
      </c>
      <c r="K74" s="33">
        <f t="shared" si="23"/>
        <v>27874</v>
      </c>
      <c r="L74" s="33">
        <f t="shared" si="23"/>
        <v>20104</v>
      </c>
      <c r="M74" s="33">
        <f t="shared" si="23"/>
        <v>12328</v>
      </c>
      <c r="N74" s="33">
        <f t="shared" si="23"/>
        <v>5066</v>
      </c>
      <c r="O74" s="33">
        <f t="shared" si="23"/>
        <v>2218</v>
      </c>
      <c r="P74" s="33">
        <f t="shared" si="23"/>
        <v>1111</v>
      </c>
      <c r="Q74" s="33">
        <f t="shared" si="23"/>
        <v>633</v>
      </c>
      <c r="R74" s="33">
        <f t="shared" si="23"/>
        <v>454</v>
      </c>
      <c r="S74" s="33">
        <f t="shared" si="23"/>
        <v>281</v>
      </c>
      <c r="T74" s="33">
        <f t="shared" si="23"/>
        <v>0</v>
      </c>
      <c r="U74" s="33">
        <f t="shared" si="17"/>
        <v>392607</v>
      </c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1"/>
      <c r="DE74" s="31"/>
      <c r="DF74" s="31"/>
      <c r="DG74" s="31"/>
      <c r="DH74" s="31"/>
      <c r="DI74" s="31"/>
      <c r="DJ74" s="31"/>
      <c r="DK74" s="31"/>
      <c r="DL74" s="31"/>
      <c r="DM74" s="31"/>
      <c r="DN74" s="31"/>
      <c r="DO74" s="31"/>
      <c r="DP74" s="31"/>
      <c r="DQ74" s="31"/>
      <c r="DR74" s="31"/>
      <c r="DS74" s="31"/>
      <c r="DT74" s="31"/>
      <c r="DU74" s="31"/>
      <c r="DV74" s="31"/>
      <c r="DW74" s="31"/>
      <c r="DX74" s="31"/>
      <c r="DY74" s="31"/>
      <c r="DZ74" s="31"/>
      <c r="EA74" s="31"/>
      <c r="EB74" s="31"/>
      <c r="EC74" s="31"/>
      <c r="ED74" s="31"/>
      <c r="EE74" s="31"/>
      <c r="EF74" s="31"/>
      <c r="EG74" s="31"/>
      <c r="EH74" s="31"/>
      <c r="EI74" s="31"/>
      <c r="EJ74" s="31"/>
      <c r="EK74" s="31"/>
      <c r="EL74" s="31"/>
      <c r="EM74" s="31"/>
      <c r="EN74" s="31"/>
      <c r="EO74" s="31"/>
      <c r="EP74" s="31"/>
      <c r="EQ74" s="31"/>
      <c r="ER74" s="31"/>
      <c r="ES74" s="31"/>
      <c r="ET74" s="31"/>
      <c r="EU74" s="31"/>
      <c r="EV74" s="31"/>
      <c r="EW74" s="31"/>
      <c r="EX74" s="31"/>
      <c r="EY74" s="31"/>
      <c r="EZ74" s="31"/>
      <c r="FA74" s="31"/>
      <c r="FB74" s="31"/>
      <c r="FC74" s="31"/>
      <c r="FD74" s="31"/>
      <c r="FE74" s="31"/>
      <c r="FF74" s="31"/>
      <c r="FG74" s="31"/>
      <c r="FH74" s="31"/>
      <c r="FI74" s="31"/>
      <c r="FJ74" s="31"/>
      <c r="FK74" s="31"/>
      <c r="FL74" s="31"/>
      <c r="FM74" s="31"/>
      <c r="FN74" s="31"/>
      <c r="FO74" s="31"/>
      <c r="FP74" s="31"/>
      <c r="FQ74" s="31"/>
      <c r="FR74" s="31"/>
      <c r="FS74" s="31"/>
      <c r="FT74" s="31"/>
      <c r="FU74" s="31"/>
      <c r="FV74" s="31"/>
      <c r="FW74" s="31"/>
      <c r="FX74" s="31"/>
      <c r="FY74" s="31"/>
      <c r="FZ74" s="31"/>
      <c r="GA74" s="31"/>
      <c r="GB74" s="31"/>
      <c r="GC74" s="31"/>
      <c r="GD74" s="31"/>
      <c r="GE74" s="31"/>
      <c r="GF74" s="31"/>
      <c r="GG74" s="31"/>
      <c r="GH74" s="31"/>
      <c r="GI74" s="31"/>
      <c r="GJ74" s="31"/>
      <c r="GK74" s="31"/>
      <c r="GL74" s="31"/>
      <c r="GM74" s="31"/>
      <c r="GN74" s="31"/>
      <c r="GO74" s="31"/>
      <c r="GP74" s="31"/>
      <c r="GQ74" s="31"/>
      <c r="GR74" s="31"/>
      <c r="GS74" s="31"/>
      <c r="GT74" s="31"/>
      <c r="GU74" s="31"/>
      <c r="GV74" s="31"/>
      <c r="GW74" s="31"/>
      <c r="GX74" s="31"/>
      <c r="GY74" s="31"/>
      <c r="GZ74" s="31"/>
      <c r="HA74" s="31"/>
      <c r="HB74" s="31"/>
      <c r="HC74" s="31"/>
      <c r="HD74" s="31"/>
      <c r="HE74" s="31"/>
      <c r="HF74" s="31"/>
      <c r="HG74" s="31"/>
      <c r="HH74" s="31"/>
      <c r="HI74" s="31"/>
      <c r="HJ74" s="31"/>
      <c r="HK74" s="31"/>
      <c r="HL74" s="31"/>
      <c r="HM74" s="31"/>
      <c r="HN74" s="31"/>
      <c r="HO74" s="31"/>
      <c r="HP74" s="31"/>
      <c r="HQ74" s="31"/>
      <c r="HR74" s="31"/>
      <c r="HS74" s="31"/>
      <c r="HT74" s="31"/>
      <c r="HU74" s="31"/>
      <c r="HV74" s="31"/>
      <c r="HW74" s="31"/>
      <c r="HX74" s="31"/>
      <c r="HY74" s="31"/>
      <c r="HZ74" s="31"/>
      <c r="IA74" s="31"/>
      <c r="IB74" s="31"/>
      <c r="IC74" s="31"/>
      <c r="ID74" s="31"/>
      <c r="IE74" s="31"/>
      <c r="IF74" s="31"/>
      <c r="IG74" s="31"/>
      <c r="IH74" s="31"/>
      <c r="II74" s="31"/>
      <c r="IJ74" s="31"/>
      <c r="IK74" s="31"/>
      <c r="IL74" s="31"/>
      <c r="IM74" s="31"/>
      <c r="IN74" s="31"/>
      <c r="IO74" s="31"/>
      <c r="IP74" s="31"/>
      <c r="IQ74" s="31"/>
      <c r="IR74" s="31"/>
      <c r="IS74" s="31"/>
      <c r="IT74" s="31"/>
      <c r="IU74" s="31"/>
      <c r="IV74" s="31"/>
    </row>
    <row r="75" spans="1:256" ht="10.5">
      <c r="A75" s="14">
        <v>99</v>
      </c>
      <c r="B75" s="21" t="str">
        <f t="shared" si="18"/>
        <v>Isapre Banmédica</v>
      </c>
      <c r="C75" s="33">
        <f t="shared" si="19"/>
        <v>12</v>
      </c>
      <c r="D75" s="33">
        <f aca="true" t="shared" si="24" ref="D75:T75">C12+D43</f>
        <v>128649</v>
      </c>
      <c r="E75" s="33">
        <f t="shared" si="24"/>
        <v>46733</v>
      </c>
      <c r="F75" s="33">
        <f t="shared" si="24"/>
        <v>51273</v>
      </c>
      <c r="G75" s="33">
        <f t="shared" si="24"/>
        <v>57293</v>
      </c>
      <c r="H75" s="33">
        <f t="shared" si="24"/>
        <v>56029</v>
      </c>
      <c r="I75" s="33">
        <f t="shared" si="24"/>
        <v>53243</v>
      </c>
      <c r="J75" s="33">
        <f t="shared" si="24"/>
        <v>47326</v>
      </c>
      <c r="K75" s="33">
        <f t="shared" si="24"/>
        <v>45221</v>
      </c>
      <c r="L75" s="33">
        <f t="shared" si="24"/>
        <v>37391</v>
      </c>
      <c r="M75" s="33">
        <f t="shared" si="24"/>
        <v>28746</v>
      </c>
      <c r="N75" s="33">
        <f t="shared" si="24"/>
        <v>20712</v>
      </c>
      <c r="O75" s="33">
        <f t="shared" si="24"/>
        <v>12690</v>
      </c>
      <c r="P75" s="33">
        <f t="shared" si="24"/>
        <v>6888</v>
      </c>
      <c r="Q75" s="33">
        <f t="shared" si="24"/>
        <v>4227</v>
      </c>
      <c r="R75" s="33">
        <f t="shared" si="24"/>
        <v>2951</v>
      </c>
      <c r="S75" s="33">
        <f t="shared" si="24"/>
        <v>1964</v>
      </c>
      <c r="T75" s="33">
        <f t="shared" si="24"/>
        <v>0</v>
      </c>
      <c r="U75" s="33">
        <f t="shared" si="17"/>
        <v>601348</v>
      </c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31"/>
      <c r="CY75" s="31"/>
      <c r="CZ75" s="31"/>
      <c r="DA75" s="31"/>
      <c r="DB75" s="31"/>
      <c r="DC75" s="31"/>
      <c r="DD75" s="31"/>
      <c r="DE75" s="31"/>
      <c r="DF75" s="31"/>
      <c r="DG75" s="31"/>
      <c r="DH75" s="31"/>
      <c r="DI75" s="31"/>
      <c r="DJ75" s="31"/>
      <c r="DK75" s="31"/>
      <c r="DL75" s="31"/>
      <c r="DM75" s="31"/>
      <c r="DN75" s="31"/>
      <c r="DO75" s="31"/>
      <c r="DP75" s="31"/>
      <c r="DQ75" s="31"/>
      <c r="DR75" s="31"/>
      <c r="DS75" s="31"/>
      <c r="DT75" s="31"/>
      <c r="DU75" s="31"/>
      <c r="DV75" s="31"/>
      <c r="DW75" s="31"/>
      <c r="DX75" s="31"/>
      <c r="DY75" s="31"/>
      <c r="DZ75" s="31"/>
      <c r="EA75" s="31"/>
      <c r="EB75" s="31"/>
      <c r="EC75" s="31"/>
      <c r="ED75" s="31"/>
      <c r="EE75" s="31"/>
      <c r="EF75" s="31"/>
      <c r="EG75" s="31"/>
      <c r="EH75" s="31"/>
      <c r="EI75" s="31"/>
      <c r="EJ75" s="31"/>
      <c r="EK75" s="31"/>
      <c r="EL75" s="31"/>
      <c r="EM75" s="31"/>
      <c r="EN75" s="31"/>
      <c r="EO75" s="31"/>
      <c r="EP75" s="31"/>
      <c r="EQ75" s="31"/>
      <c r="ER75" s="31"/>
      <c r="ES75" s="31"/>
      <c r="ET75" s="31"/>
      <c r="EU75" s="31"/>
      <c r="EV75" s="31"/>
      <c r="EW75" s="31"/>
      <c r="EX75" s="31"/>
      <c r="EY75" s="31"/>
      <c r="EZ75" s="31"/>
      <c r="FA75" s="31"/>
      <c r="FB75" s="31"/>
      <c r="FC75" s="31"/>
      <c r="FD75" s="31"/>
      <c r="FE75" s="31"/>
      <c r="FF75" s="31"/>
      <c r="FG75" s="31"/>
      <c r="FH75" s="31"/>
      <c r="FI75" s="31"/>
      <c r="FJ75" s="31"/>
      <c r="FK75" s="31"/>
      <c r="FL75" s="31"/>
      <c r="FM75" s="31"/>
      <c r="FN75" s="31"/>
      <c r="FO75" s="31"/>
      <c r="FP75" s="31"/>
      <c r="FQ75" s="31"/>
      <c r="FR75" s="31"/>
      <c r="FS75" s="31"/>
      <c r="FT75" s="31"/>
      <c r="FU75" s="31"/>
      <c r="FV75" s="31"/>
      <c r="FW75" s="31"/>
      <c r="FX75" s="31"/>
      <c r="FY75" s="31"/>
      <c r="FZ75" s="31"/>
      <c r="GA75" s="31"/>
      <c r="GB75" s="31"/>
      <c r="GC75" s="31"/>
      <c r="GD75" s="31"/>
      <c r="GE75" s="31"/>
      <c r="GF75" s="31"/>
      <c r="GG75" s="31"/>
      <c r="GH75" s="31"/>
      <c r="GI75" s="31"/>
      <c r="GJ75" s="31"/>
      <c r="GK75" s="31"/>
      <c r="GL75" s="31"/>
      <c r="GM75" s="31"/>
      <c r="GN75" s="31"/>
      <c r="GO75" s="31"/>
      <c r="GP75" s="31"/>
      <c r="GQ75" s="31"/>
      <c r="GR75" s="31"/>
      <c r="GS75" s="31"/>
      <c r="GT75" s="31"/>
      <c r="GU75" s="31"/>
      <c r="GV75" s="31"/>
      <c r="GW75" s="31"/>
      <c r="GX75" s="31"/>
      <c r="GY75" s="31"/>
      <c r="GZ75" s="31"/>
      <c r="HA75" s="31"/>
      <c r="HB75" s="31"/>
      <c r="HC75" s="31"/>
      <c r="HD75" s="31"/>
      <c r="HE75" s="31"/>
      <c r="HF75" s="31"/>
      <c r="HG75" s="31"/>
      <c r="HH75" s="31"/>
      <c r="HI75" s="31"/>
      <c r="HJ75" s="31"/>
      <c r="HK75" s="31"/>
      <c r="HL75" s="31"/>
      <c r="HM75" s="31"/>
      <c r="HN75" s="31"/>
      <c r="HO75" s="31"/>
      <c r="HP75" s="31"/>
      <c r="HQ75" s="31"/>
      <c r="HR75" s="31"/>
      <c r="HS75" s="31"/>
      <c r="HT75" s="31"/>
      <c r="HU75" s="31"/>
      <c r="HV75" s="31"/>
      <c r="HW75" s="31"/>
      <c r="HX75" s="31"/>
      <c r="HY75" s="31"/>
      <c r="HZ75" s="31"/>
      <c r="IA75" s="31"/>
      <c r="IB75" s="31"/>
      <c r="IC75" s="31"/>
      <c r="ID75" s="31"/>
      <c r="IE75" s="31"/>
      <c r="IF75" s="31"/>
      <c r="IG75" s="31"/>
      <c r="IH75" s="31"/>
      <c r="II75" s="31"/>
      <c r="IJ75" s="31"/>
      <c r="IK75" s="31"/>
      <c r="IL75" s="31"/>
      <c r="IM75" s="31"/>
      <c r="IN75" s="31"/>
      <c r="IO75" s="31"/>
      <c r="IP75" s="31"/>
      <c r="IQ75" s="31"/>
      <c r="IR75" s="31"/>
      <c r="IS75" s="31"/>
      <c r="IT75" s="31"/>
      <c r="IU75" s="31"/>
      <c r="IV75" s="31"/>
    </row>
    <row r="76" spans="1:256" ht="10.5">
      <c r="A76" s="14">
        <v>107</v>
      </c>
      <c r="B76" s="21" t="str">
        <f t="shared" si="18"/>
        <v>Consalud S.A.</v>
      </c>
      <c r="C76" s="33">
        <f t="shared" si="19"/>
        <v>0</v>
      </c>
      <c r="D76" s="33">
        <f aca="true" t="shared" si="25" ref="D76:T76">C13+D44</f>
        <v>129117</v>
      </c>
      <c r="E76" s="33">
        <f t="shared" si="25"/>
        <v>52904</v>
      </c>
      <c r="F76" s="33">
        <f t="shared" si="25"/>
        <v>72744</v>
      </c>
      <c r="G76" s="33">
        <f t="shared" si="25"/>
        <v>62513</v>
      </c>
      <c r="H76" s="33">
        <f t="shared" si="25"/>
        <v>54623</v>
      </c>
      <c r="I76" s="33">
        <f t="shared" si="25"/>
        <v>51790</v>
      </c>
      <c r="J76" s="33">
        <f t="shared" si="25"/>
        <v>47974</v>
      </c>
      <c r="K76" s="33">
        <f t="shared" si="25"/>
        <v>48533</v>
      </c>
      <c r="L76" s="33">
        <f t="shared" si="25"/>
        <v>41680</v>
      </c>
      <c r="M76" s="33">
        <f t="shared" si="25"/>
        <v>31934</v>
      </c>
      <c r="N76" s="33">
        <f t="shared" si="25"/>
        <v>20722</v>
      </c>
      <c r="O76" s="33">
        <f t="shared" si="25"/>
        <v>10494</v>
      </c>
      <c r="P76" s="33">
        <f t="shared" si="25"/>
        <v>6357</v>
      </c>
      <c r="Q76" s="33">
        <f t="shared" si="25"/>
        <v>4232</v>
      </c>
      <c r="R76" s="33">
        <f t="shared" si="25"/>
        <v>2641</v>
      </c>
      <c r="S76" s="33">
        <f t="shared" si="25"/>
        <v>1518</v>
      </c>
      <c r="T76" s="33">
        <f t="shared" si="25"/>
        <v>0</v>
      </c>
      <c r="U76" s="33">
        <f t="shared" si="17"/>
        <v>639776</v>
      </c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  <c r="CI76" s="31"/>
      <c r="CJ76" s="31"/>
      <c r="CK76" s="31"/>
      <c r="CL76" s="31"/>
      <c r="CM76" s="31"/>
      <c r="CN76" s="31"/>
      <c r="CO76" s="31"/>
      <c r="CP76" s="31"/>
      <c r="CQ76" s="31"/>
      <c r="CR76" s="31"/>
      <c r="CS76" s="31"/>
      <c r="CT76" s="31"/>
      <c r="CU76" s="31"/>
      <c r="CV76" s="31"/>
      <c r="CW76" s="31"/>
      <c r="CX76" s="31"/>
      <c r="CY76" s="31"/>
      <c r="CZ76" s="31"/>
      <c r="DA76" s="31"/>
      <c r="DB76" s="31"/>
      <c r="DC76" s="31"/>
      <c r="DD76" s="31"/>
      <c r="DE76" s="31"/>
      <c r="DF76" s="31"/>
      <c r="DG76" s="31"/>
      <c r="DH76" s="31"/>
      <c r="DI76" s="31"/>
      <c r="DJ76" s="31"/>
      <c r="DK76" s="31"/>
      <c r="DL76" s="31"/>
      <c r="DM76" s="31"/>
      <c r="DN76" s="31"/>
      <c r="DO76" s="31"/>
      <c r="DP76" s="31"/>
      <c r="DQ76" s="31"/>
      <c r="DR76" s="31"/>
      <c r="DS76" s="31"/>
      <c r="DT76" s="31"/>
      <c r="DU76" s="31"/>
      <c r="DV76" s="31"/>
      <c r="DW76" s="31"/>
      <c r="DX76" s="31"/>
      <c r="DY76" s="31"/>
      <c r="DZ76" s="31"/>
      <c r="EA76" s="31"/>
      <c r="EB76" s="31"/>
      <c r="EC76" s="31"/>
      <c r="ED76" s="31"/>
      <c r="EE76" s="31"/>
      <c r="EF76" s="31"/>
      <c r="EG76" s="31"/>
      <c r="EH76" s="31"/>
      <c r="EI76" s="31"/>
      <c r="EJ76" s="31"/>
      <c r="EK76" s="31"/>
      <c r="EL76" s="31"/>
      <c r="EM76" s="31"/>
      <c r="EN76" s="31"/>
      <c r="EO76" s="31"/>
      <c r="EP76" s="31"/>
      <c r="EQ76" s="31"/>
      <c r="ER76" s="31"/>
      <c r="ES76" s="31"/>
      <c r="ET76" s="31"/>
      <c r="EU76" s="31"/>
      <c r="EV76" s="31"/>
      <c r="EW76" s="31"/>
      <c r="EX76" s="31"/>
      <c r="EY76" s="31"/>
      <c r="EZ76" s="31"/>
      <c r="FA76" s="31"/>
      <c r="FB76" s="31"/>
      <c r="FC76" s="31"/>
      <c r="FD76" s="31"/>
      <c r="FE76" s="31"/>
      <c r="FF76" s="31"/>
      <c r="FG76" s="31"/>
      <c r="FH76" s="31"/>
      <c r="FI76" s="31"/>
      <c r="FJ76" s="31"/>
      <c r="FK76" s="31"/>
      <c r="FL76" s="31"/>
      <c r="FM76" s="31"/>
      <c r="FN76" s="31"/>
      <c r="FO76" s="31"/>
      <c r="FP76" s="31"/>
      <c r="FQ76" s="31"/>
      <c r="FR76" s="31"/>
      <c r="FS76" s="31"/>
      <c r="FT76" s="31"/>
      <c r="FU76" s="31"/>
      <c r="FV76" s="31"/>
      <c r="FW76" s="31"/>
      <c r="FX76" s="31"/>
      <c r="FY76" s="31"/>
      <c r="FZ76" s="31"/>
      <c r="GA76" s="31"/>
      <c r="GB76" s="31"/>
      <c r="GC76" s="31"/>
      <c r="GD76" s="31"/>
      <c r="GE76" s="31"/>
      <c r="GF76" s="31"/>
      <c r="GG76" s="31"/>
      <c r="GH76" s="31"/>
      <c r="GI76" s="31"/>
      <c r="GJ76" s="31"/>
      <c r="GK76" s="31"/>
      <c r="GL76" s="31"/>
      <c r="GM76" s="31"/>
      <c r="GN76" s="31"/>
      <c r="GO76" s="31"/>
      <c r="GP76" s="31"/>
      <c r="GQ76" s="31"/>
      <c r="GR76" s="31"/>
      <c r="GS76" s="31"/>
      <c r="GT76" s="31"/>
      <c r="GU76" s="31"/>
      <c r="GV76" s="31"/>
      <c r="GW76" s="31"/>
      <c r="GX76" s="31"/>
      <c r="GY76" s="31"/>
      <c r="GZ76" s="31"/>
      <c r="HA76" s="31"/>
      <c r="HB76" s="31"/>
      <c r="HC76" s="31"/>
      <c r="HD76" s="31"/>
      <c r="HE76" s="31"/>
      <c r="HF76" s="31"/>
      <c r="HG76" s="31"/>
      <c r="HH76" s="31"/>
      <c r="HI76" s="31"/>
      <c r="HJ76" s="31"/>
      <c r="HK76" s="31"/>
      <c r="HL76" s="31"/>
      <c r="HM76" s="31"/>
      <c r="HN76" s="31"/>
      <c r="HO76" s="31"/>
      <c r="HP76" s="31"/>
      <c r="HQ76" s="31"/>
      <c r="HR76" s="31"/>
      <c r="HS76" s="31"/>
      <c r="HT76" s="31"/>
      <c r="HU76" s="31"/>
      <c r="HV76" s="31"/>
      <c r="HW76" s="31"/>
      <c r="HX76" s="31"/>
      <c r="HY76" s="31"/>
      <c r="HZ76" s="31"/>
      <c r="IA76" s="31"/>
      <c r="IB76" s="31"/>
      <c r="IC76" s="31"/>
      <c r="ID76" s="31"/>
      <c r="IE76" s="31"/>
      <c r="IF76" s="31"/>
      <c r="IG76" s="31"/>
      <c r="IH76" s="31"/>
      <c r="II76" s="31"/>
      <c r="IJ76" s="31"/>
      <c r="IK76" s="31"/>
      <c r="IL76" s="31"/>
      <c r="IM76" s="31"/>
      <c r="IN76" s="31"/>
      <c r="IO76" s="31"/>
      <c r="IP76" s="31"/>
      <c r="IQ76" s="31"/>
      <c r="IR76" s="31"/>
      <c r="IS76" s="31"/>
      <c r="IT76" s="31"/>
      <c r="IU76" s="31"/>
      <c r="IV76" s="31"/>
    </row>
    <row r="77" spans="1:256" ht="10.5">
      <c r="A77" s="14"/>
      <c r="B77" s="14"/>
      <c r="C77" s="14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  <c r="CO77" s="31"/>
      <c r="CP77" s="31"/>
      <c r="CQ77" s="31"/>
      <c r="CR77" s="31"/>
      <c r="CS77" s="31"/>
      <c r="CT77" s="31"/>
      <c r="CU77" s="31"/>
      <c r="CV77" s="31"/>
      <c r="CW77" s="31"/>
      <c r="CX77" s="31"/>
      <c r="CY77" s="31"/>
      <c r="CZ77" s="31"/>
      <c r="DA77" s="31"/>
      <c r="DB77" s="31"/>
      <c r="DC77" s="31"/>
      <c r="DD77" s="31"/>
      <c r="DE77" s="31"/>
      <c r="DF77" s="31"/>
      <c r="DG77" s="31"/>
      <c r="DH77" s="31"/>
      <c r="DI77" s="31"/>
      <c r="DJ77" s="31"/>
      <c r="DK77" s="31"/>
      <c r="DL77" s="31"/>
      <c r="DM77" s="31"/>
      <c r="DN77" s="31"/>
      <c r="DO77" s="31"/>
      <c r="DP77" s="31"/>
      <c r="DQ77" s="31"/>
      <c r="DR77" s="31"/>
      <c r="DS77" s="31"/>
      <c r="DT77" s="31"/>
      <c r="DU77" s="31"/>
      <c r="DV77" s="31"/>
      <c r="DW77" s="31"/>
      <c r="DX77" s="31"/>
      <c r="DY77" s="31"/>
      <c r="DZ77" s="31"/>
      <c r="EA77" s="31"/>
      <c r="EB77" s="31"/>
      <c r="EC77" s="31"/>
      <c r="ED77" s="31"/>
      <c r="EE77" s="31"/>
      <c r="EF77" s="31"/>
      <c r="EG77" s="31"/>
      <c r="EH77" s="31"/>
      <c r="EI77" s="31"/>
      <c r="EJ77" s="31"/>
      <c r="EK77" s="31"/>
      <c r="EL77" s="31"/>
      <c r="EM77" s="31"/>
      <c r="EN77" s="31"/>
      <c r="EO77" s="31"/>
      <c r="EP77" s="31"/>
      <c r="EQ77" s="31"/>
      <c r="ER77" s="31"/>
      <c r="ES77" s="31"/>
      <c r="ET77" s="31"/>
      <c r="EU77" s="31"/>
      <c r="EV77" s="31"/>
      <c r="EW77" s="31"/>
      <c r="EX77" s="31"/>
      <c r="EY77" s="31"/>
      <c r="EZ77" s="31"/>
      <c r="FA77" s="31"/>
      <c r="FB77" s="31"/>
      <c r="FC77" s="31"/>
      <c r="FD77" s="31"/>
      <c r="FE77" s="31"/>
      <c r="FF77" s="31"/>
      <c r="FG77" s="31"/>
      <c r="FH77" s="31"/>
      <c r="FI77" s="31"/>
      <c r="FJ77" s="31"/>
      <c r="FK77" s="31"/>
      <c r="FL77" s="31"/>
      <c r="FM77" s="31"/>
      <c r="FN77" s="31"/>
      <c r="FO77" s="31"/>
      <c r="FP77" s="31"/>
      <c r="FQ77" s="31"/>
      <c r="FR77" s="31"/>
      <c r="FS77" s="31"/>
      <c r="FT77" s="31"/>
      <c r="FU77" s="31"/>
      <c r="FV77" s="31"/>
      <c r="FW77" s="31"/>
      <c r="FX77" s="31"/>
      <c r="FY77" s="31"/>
      <c r="FZ77" s="31"/>
      <c r="GA77" s="31"/>
      <c r="GB77" s="31"/>
      <c r="GC77" s="31"/>
      <c r="GD77" s="31"/>
      <c r="GE77" s="31"/>
      <c r="GF77" s="31"/>
      <c r="GG77" s="31"/>
      <c r="GH77" s="31"/>
      <c r="GI77" s="31"/>
      <c r="GJ77" s="31"/>
      <c r="GK77" s="31"/>
      <c r="GL77" s="31"/>
      <c r="GM77" s="31"/>
      <c r="GN77" s="31"/>
      <c r="GO77" s="31"/>
      <c r="GP77" s="31"/>
      <c r="GQ77" s="31"/>
      <c r="GR77" s="31"/>
      <c r="GS77" s="31"/>
      <c r="GT77" s="31"/>
      <c r="GU77" s="31"/>
      <c r="GV77" s="31"/>
      <c r="GW77" s="31"/>
      <c r="GX77" s="31"/>
      <c r="GY77" s="31"/>
      <c r="GZ77" s="31"/>
      <c r="HA77" s="31"/>
      <c r="HB77" s="31"/>
      <c r="HC77" s="31"/>
      <c r="HD77" s="31"/>
      <c r="HE77" s="31"/>
      <c r="HF77" s="31"/>
      <c r="HG77" s="31"/>
      <c r="HH77" s="31"/>
      <c r="HI77" s="31"/>
      <c r="HJ77" s="31"/>
      <c r="HK77" s="31"/>
      <c r="HL77" s="31"/>
      <c r="HM77" s="31"/>
      <c r="HN77" s="31"/>
      <c r="HO77" s="31"/>
      <c r="HP77" s="31"/>
      <c r="HQ77" s="31"/>
      <c r="HR77" s="31"/>
      <c r="HS77" s="31"/>
      <c r="HT77" s="31"/>
      <c r="HU77" s="31"/>
      <c r="HV77" s="31"/>
      <c r="HW77" s="31"/>
      <c r="HX77" s="31"/>
      <c r="HY77" s="31"/>
      <c r="HZ77" s="31"/>
      <c r="IA77" s="31"/>
      <c r="IB77" s="31"/>
      <c r="IC77" s="31"/>
      <c r="ID77" s="31"/>
      <c r="IE77" s="31"/>
      <c r="IF77" s="31"/>
      <c r="IG77" s="31"/>
      <c r="IH77" s="31"/>
      <c r="II77" s="31"/>
      <c r="IJ77" s="31"/>
      <c r="IK77" s="31"/>
      <c r="IL77" s="31"/>
      <c r="IM77" s="31"/>
      <c r="IN77" s="31"/>
      <c r="IO77" s="31"/>
      <c r="IP77" s="31"/>
      <c r="IQ77" s="31"/>
      <c r="IR77" s="31"/>
      <c r="IS77" s="31"/>
      <c r="IT77" s="31"/>
      <c r="IU77" s="31"/>
      <c r="IV77" s="31"/>
    </row>
    <row r="78" spans="1:256" ht="10.5">
      <c r="A78" s="118"/>
      <c r="B78" s="119" t="s">
        <v>43</v>
      </c>
      <c r="C78" s="139">
        <f aca="true" t="shared" si="26" ref="C78:U78">SUM(C70:C77)</f>
        <v>303</v>
      </c>
      <c r="D78" s="139">
        <f>SUM(D70:D77)</f>
        <v>622442</v>
      </c>
      <c r="E78" s="139">
        <f>SUM(E70:E77)</f>
        <v>214362</v>
      </c>
      <c r="F78" s="139">
        <f t="shared" si="26"/>
        <v>243599</v>
      </c>
      <c r="G78" s="139">
        <f t="shared" si="26"/>
        <v>271707</v>
      </c>
      <c r="H78" s="139">
        <f t="shared" si="26"/>
        <v>275011</v>
      </c>
      <c r="I78" s="139">
        <f t="shared" si="26"/>
        <v>263411</v>
      </c>
      <c r="J78" s="139">
        <f t="shared" si="26"/>
        <v>224360</v>
      </c>
      <c r="K78" s="139">
        <f t="shared" si="26"/>
        <v>204710</v>
      </c>
      <c r="L78" s="139">
        <f t="shared" si="26"/>
        <v>170387</v>
      </c>
      <c r="M78" s="139">
        <f t="shared" si="26"/>
        <v>130015</v>
      </c>
      <c r="N78" s="139">
        <f t="shared" si="26"/>
        <v>86224</v>
      </c>
      <c r="O78" s="139">
        <f t="shared" si="26"/>
        <v>50312</v>
      </c>
      <c r="P78" s="139">
        <f t="shared" si="26"/>
        <v>27783</v>
      </c>
      <c r="Q78" s="139">
        <f t="shared" si="26"/>
        <v>17008</v>
      </c>
      <c r="R78" s="139">
        <f t="shared" si="26"/>
        <v>10641</v>
      </c>
      <c r="S78" s="139">
        <f t="shared" si="26"/>
        <v>6322</v>
      </c>
      <c r="T78" s="139">
        <f t="shared" si="26"/>
        <v>0</v>
      </c>
      <c r="U78" s="139">
        <f t="shared" si="26"/>
        <v>2818597</v>
      </c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  <c r="CO78" s="31"/>
      <c r="CP78" s="31"/>
      <c r="CQ78" s="31"/>
      <c r="CR78" s="31"/>
      <c r="CS78" s="31"/>
      <c r="CT78" s="31"/>
      <c r="CU78" s="31"/>
      <c r="CV78" s="31"/>
      <c r="CW78" s="31"/>
      <c r="CX78" s="31"/>
      <c r="CY78" s="31"/>
      <c r="CZ78" s="31"/>
      <c r="DA78" s="31"/>
      <c r="DB78" s="31"/>
      <c r="DC78" s="31"/>
      <c r="DD78" s="31"/>
      <c r="DE78" s="31"/>
      <c r="DF78" s="31"/>
      <c r="DG78" s="31"/>
      <c r="DH78" s="31"/>
      <c r="DI78" s="31"/>
      <c r="DJ78" s="31"/>
      <c r="DK78" s="31"/>
      <c r="DL78" s="31"/>
      <c r="DM78" s="31"/>
      <c r="DN78" s="31"/>
      <c r="DO78" s="31"/>
      <c r="DP78" s="31"/>
      <c r="DQ78" s="31"/>
      <c r="DR78" s="31"/>
      <c r="DS78" s="31"/>
      <c r="DT78" s="31"/>
      <c r="DU78" s="31"/>
      <c r="DV78" s="31"/>
      <c r="DW78" s="31"/>
      <c r="DX78" s="31"/>
      <c r="DY78" s="31"/>
      <c r="DZ78" s="31"/>
      <c r="EA78" s="31"/>
      <c r="EB78" s="31"/>
      <c r="EC78" s="31"/>
      <c r="ED78" s="31"/>
      <c r="EE78" s="31"/>
      <c r="EF78" s="31"/>
      <c r="EG78" s="31"/>
      <c r="EH78" s="31"/>
      <c r="EI78" s="31"/>
      <c r="EJ78" s="31"/>
      <c r="EK78" s="31"/>
      <c r="EL78" s="31"/>
      <c r="EM78" s="31"/>
      <c r="EN78" s="31"/>
      <c r="EO78" s="31"/>
      <c r="EP78" s="31"/>
      <c r="EQ78" s="31"/>
      <c r="ER78" s="31"/>
      <c r="ES78" s="31"/>
      <c r="ET78" s="31"/>
      <c r="EU78" s="31"/>
      <c r="EV78" s="31"/>
      <c r="EW78" s="31"/>
      <c r="EX78" s="31"/>
      <c r="EY78" s="31"/>
      <c r="EZ78" s="31"/>
      <c r="FA78" s="31"/>
      <c r="FB78" s="31"/>
      <c r="FC78" s="31"/>
      <c r="FD78" s="31"/>
      <c r="FE78" s="31"/>
      <c r="FF78" s="31"/>
      <c r="FG78" s="31"/>
      <c r="FH78" s="31"/>
      <c r="FI78" s="31"/>
      <c r="FJ78" s="31"/>
      <c r="FK78" s="31"/>
      <c r="FL78" s="31"/>
      <c r="FM78" s="31"/>
      <c r="FN78" s="31"/>
      <c r="FO78" s="31"/>
      <c r="FP78" s="31"/>
      <c r="FQ78" s="31"/>
      <c r="FR78" s="31"/>
      <c r="FS78" s="31"/>
      <c r="FT78" s="31"/>
      <c r="FU78" s="31"/>
      <c r="FV78" s="31"/>
      <c r="FW78" s="31"/>
      <c r="FX78" s="31"/>
      <c r="FY78" s="31"/>
      <c r="FZ78" s="31"/>
      <c r="GA78" s="31"/>
      <c r="GB78" s="31"/>
      <c r="GC78" s="31"/>
      <c r="GD78" s="31"/>
      <c r="GE78" s="31"/>
      <c r="GF78" s="31"/>
      <c r="GG78" s="31"/>
      <c r="GH78" s="31"/>
      <c r="GI78" s="31"/>
      <c r="GJ78" s="31"/>
      <c r="GK78" s="31"/>
      <c r="GL78" s="31"/>
      <c r="GM78" s="31"/>
      <c r="GN78" s="31"/>
      <c r="GO78" s="31"/>
      <c r="GP78" s="31"/>
      <c r="GQ78" s="31"/>
      <c r="GR78" s="31"/>
      <c r="GS78" s="31"/>
      <c r="GT78" s="31"/>
      <c r="GU78" s="31"/>
      <c r="GV78" s="31"/>
      <c r="GW78" s="31"/>
      <c r="GX78" s="31"/>
      <c r="GY78" s="31"/>
      <c r="GZ78" s="31"/>
      <c r="HA78" s="31"/>
      <c r="HB78" s="31"/>
      <c r="HC78" s="31"/>
      <c r="HD78" s="31"/>
      <c r="HE78" s="31"/>
      <c r="HF78" s="31"/>
      <c r="HG78" s="31"/>
      <c r="HH78" s="31"/>
      <c r="HI78" s="31"/>
      <c r="HJ78" s="31"/>
      <c r="HK78" s="31"/>
      <c r="HL78" s="31"/>
      <c r="HM78" s="31"/>
      <c r="HN78" s="31"/>
      <c r="HO78" s="31"/>
      <c r="HP78" s="31"/>
      <c r="HQ78" s="31"/>
      <c r="HR78" s="31"/>
      <c r="HS78" s="31"/>
      <c r="HT78" s="31"/>
      <c r="HU78" s="31"/>
      <c r="HV78" s="31"/>
      <c r="HW78" s="31"/>
      <c r="HX78" s="31"/>
      <c r="HY78" s="31"/>
      <c r="HZ78" s="31"/>
      <c r="IA78" s="31"/>
      <c r="IB78" s="31"/>
      <c r="IC78" s="31"/>
      <c r="ID78" s="31"/>
      <c r="IE78" s="31"/>
      <c r="IF78" s="31"/>
      <c r="IG78" s="31"/>
      <c r="IH78" s="31"/>
      <c r="II78" s="31"/>
      <c r="IJ78" s="31"/>
      <c r="IK78" s="31"/>
      <c r="IL78" s="31"/>
      <c r="IM78" s="31"/>
      <c r="IN78" s="31"/>
      <c r="IO78" s="31"/>
      <c r="IP78" s="31"/>
      <c r="IQ78" s="31"/>
      <c r="IR78" s="31"/>
      <c r="IS78" s="31"/>
      <c r="IT78" s="31"/>
      <c r="IU78" s="31"/>
      <c r="IV78" s="31"/>
    </row>
    <row r="79" spans="1:256" ht="10.5">
      <c r="A79" s="14"/>
      <c r="B79" s="14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33"/>
      <c r="U79" s="58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  <c r="CA79" s="31"/>
      <c r="CB79" s="31"/>
      <c r="CC79" s="31"/>
      <c r="CD79" s="31"/>
      <c r="CE79" s="31"/>
      <c r="CF79" s="31"/>
      <c r="CG79" s="31"/>
      <c r="CH79" s="31"/>
      <c r="CI79" s="31"/>
      <c r="CJ79" s="31"/>
      <c r="CK79" s="31"/>
      <c r="CL79" s="31"/>
      <c r="CM79" s="31"/>
      <c r="CN79" s="31"/>
      <c r="CO79" s="31"/>
      <c r="CP79" s="31"/>
      <c r="CQ79" s="31"/>
      <c r="CR79" s="31"/>
      <c r="CS79" s="31"/>
      <c r="CT79" s="31"/>
      <c r="CU79" s="31"/>
      <c r="CV79" s="31"/>
      <c r="CW79" s="31"/>
      <c r="CX79" s="31"/>
      <c r="CY79" s="31"/>
      <c r="CZ79" s="31"/>
      <c r="DA79" s="31"/>
      <c r="DB79" s="31"/>
      <c r="DC79" s="31"/>
      <c r="DD79" s="31"/>
      <c r="DE79" s="31"/>
      <c r="DF79" s="31"/>
      <c r="DG79" s="31"/>
      <c r="DH79" s="31"/>
      <c r="DI79" s="31"/>
      <c r="DJ79" s="31"/>
      <c r="DK79" s="31"/>
      <c r="DL79" s="31"/>
      <c r="DM79" s="31"/>
      <c r="DN79" s="31"/>
      <c r="DO79" s="31"/>
      <c r="DP79" s="31"/>
      <c r="DQ79" s="31"/>
      <c r="DR79" s="31"/>
      <c r="DS79" s="31"/>
      <c r="DT79" s="31"/>
      <c r="DU79" s="31"/>
      <c r="DV79" s="31"/>
      <c r="DW79" s="31"/>
      <c r="DX79" s="31"/>
      <c r="DY79" s="31"/>
      <c r="DZ79" s="31"/>
      <c r="EA79" s="31"/>
      <c r="EB79" s="31"/>
      <c r="EC79" s="31"/>
      <c r="ED79" s="31"/>
      <c r="EE79" s="31"/>
      <c r="EF79" s="31"/>
      <c r="EG79" s="31"/>
      <c r="EH79" s="31"/>
      <c r="EI79" s="31"/>
      <c r="EJ79" s="31"/>
      <c r="EK79" s="31"/>
      <c r="EL79" s="31"/>
      <c r="EM79" s="31"/>
      <c r="EN79" s="31"/>
      <c r="EO79" s="31"/>
      <c r="EP79" s="31"/>
      <c r="EQ79" s="31"/>
      <c r="ER79" s="31"/>
      <c r="ES79" s="31"/>
      <c r="ET79" s="31"/>
      <c r="EU79" s="31"/>
      <c r="EV79" s="31"/>
      <c r="EW79" s="31"/>
      <c r="EX79" s="31"/>
      <c r="EY79" s="31"/>
      <c r="EZ79" s="31"/>
      <c r="FA79" s="31"/>
      <c r="FB79" s="31"/>
      <c r="FC79" s="31"/>
      <c r="FD79" s="31"/>
      <c r="FE79" s="31"/>
      <c r="FF79" s="31"/>
      <c r="FG79" s="31"/>
      <c r="FH79" s="31"/>
      <c r="FI79" s="31"/>
      <c r="FJ79" s="31"/>
      <c r="FK79" s="31"/>
      <c r="FL79" s="31"/>
      <c r="FM79" s="31"/>
      <c r="FN79" s="31"/>
      <c r="FO79" s="31"/>
      <c r="FP79" s="31"/>
      <c r="FQ79" s="31"/>
      <c r="FR79" s="31"/>
      <c r="FS79" s="31"/>
      <c r="FT79" s="31"/>
      <c r="FU79" s="31"/>
      <c r="FV79" s="31"/>
      <c r="FW79" s="31"/>
      <c r="FX79" s="31"/>
      <c r="FY79" s="31"/>
      <c r="FZ79" s="31"/>
      <c r="GA79" s="31"/>
      <c r="GB79" s="31"/>
      <c r="GC79" s="31"/>
      <c r="GD79" s="31"/>
      <c r="GE79" s="31"/>
      <c r="GF79" s="31"/>
      <c r="GG79" s="31"/>
      <c r="GH79" s="31"/>
      <c r="GI79" s="31"/>
      <c r="GJ79" s="31"/>
      <c r="GK79" s="31"/>
      <c r="GL79" s="31"/>
      <c r="GM79" s="31"/>
      <c r="GN79" s="31"/>
      <c r="GO79" s="31"/>
      <c r="GP79" s="31"/>
      <c r="GQ79" s="31"/>
      <c r="GR79" s="31"/>
      <c r="GS79" s="31"/>
      <c r="GT79" s="31"/>
      <c r="GU79" s="31"/>
      <c r="GV79" s="31"/>
      <c r="GW79" s="31"/>
      <c r="GX79" s="31"/>
      <c r="GY79" s="31"/>
      <c r="GZ79" s="31"/>
      <c r="HA79" s="31"/>
      <c r="HB79" s="31"/>
      <c r="HC79" s="31"/>
      <c r="HD79" s="31"/>
      <c r="HE79" s="31"/>
      <c r="HF79" s="31"/>
      <c r="HG79" s="31"/>
      <c r="HH79" s="31"/>
      <c r="HI79" s="31"/>
      <c r="HJ79" s="31"/>
      <c r="HK79" s="31"/>
      <c r="HL79" s="31"/>
      <c r="HM79" s="31"/>
      <c r="HN79" s="31"/>
      <c r="HO79" s="31"/>
      <c r="HP79" s="31"/>
      <c r="HQ79" s="31"/>
      <c r="HR79" s="31"/>
      <c r="HS79" s="31"/>
      <c r="HT79" s="31"/>
      <c r="HU79" s="31"/>
      <c r="HV79" s="31"/>
      <c r="HW79" s="31"/>
      <c r="HX79" s="31"/>
      <c r="HY79" s="31"/>
      <c r="HZ79" s="31"/>
      <c r="IA79" s="31"/>
      <c r="IB79" s="31"/>
      <c r="IC79" s="31"/>
      <c r="ID79" s="31"/>
      <c r="IE79" s="31"/>
      <c r="IF79" s="31"/>
      <c r="IG79" s="31"/>
      <c r="IH79" s="31"/>
      <c r="II79" s="31"/>
      <c r="IJ79" s="31"/>
      <c r="IK79" s="31"/>
      <c r="IL79" s="31"/>
      <c r="IM79" s="31"/>
      <c r="IN79" s="31"/>
      <c r="IO79" s="31"/>
      <c r="IP79" s="31"/>
      <c r="IQ79" s="31"/>
      <c r="IR79" s="31"/>
      <c r="IS79" s="31"/>
      <c r="IT79" s="31"/>
      <c r="IU79" s="31"/>
      <c r="IV79" s="31"/>
    </row>
    <row r="80" spans="1:256" ht="10.5">
      <c r="A80" s="14">
        <v>62</v>
      </c>
      <c r="B80" s="21" t="str">
        <f aca="true" t="shared" si="27" ref="B80:C85">+B48</f>
        <v>San Lorenzo</v>
      </c>
      <c r="C80" s="33">
        <f t="shared" si="27"/>
        <v>0</v>
      </c>
      <c r="D80" s="33">
        <f aca="true" t="shared" si="28" ref="D80:T80">C17+D48</f>
        <v>701</v>
      </c>
      <c r="E80" s="33">
        <f t="shared" si="28"/>
        <v>386</v>
      </c>
      <c r="F80" s="33">
        <f t="shared" si="28"/>
        <v>513</v>
      </c>
      <c r="G80" s="33">
        <f t="shared" si="28"/>
        <v>44</v>
      </c>
      <c r="H80" s="33">
        <f t="shared" si="28"/>
        <v>117</v>
      </c>
      <c r="I80" s="33">
        <f t="shared" si="28"/>
        <v>187</v>
      </c>
      <c r="J80" s="33">
        <f t="shared" si="28"/>
        <v>196</v>
      </c>
      <c r="K80" s="33">
        <f t="shared" si="28"/>
        <v>285</v>
      </c>
      <c r="L80" s="33">
        <f t="shared" si="28"/>
        <v>545</v>
      </c>
      <c r="M80" s="33">
        <f t="shared" si="28"/>
        <v>585</v>
      </c>
      <c r="N80" s="33">
        <f t="shared" si="28"/>
        <v>369</v>
      </c>
      <c r="O80" s="33">
        <f t="shared" si="28"/>
        <v>101</v>
      </c>
      <c r="P80" s="33">
        <f t="shared" si="28"/>
        <v>56</v>
      </c>
      <c r="Q80" s="33">
        <f t="shared" si="28"/>
        <v>19</v>
      </c>
      <c r="R80" s="33">
        <f t="shared" si="28"/>
        <v>29</v>
      </c>
      <c r="S80" s="33">
        <f t="shared" si="28"/>
        <v>26</v>
      </c>
      <c r="T80" s="33">
        <f t="shared" si="28"/>
        <v>0</v>
      </c>
      <c r="U80" s="33">
        <f aca="true" t="shared" si="29" ref="U80:U85">SUM(C80:T80)</f>
        <v>4159</v>
      </c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  <c r="CA80" s="31"/>
      <c r="CB80" s="31"/>
      <c r="CC80" s="31"/>
      <c r="CD80" s="31"/>
      <c r="CE80" s="31"/>
      <c r="CF80" s="31"/>
      <c r="CG80" s="31"/>
      <c r="CH80" s="31"/>
      <c r="CI80" s="31"/>
      <c r="CJ80" s="31"/>
      <c r="CK80" s="31"/>
      <c r="CL80" s="31"/>
      <c r="CM80" s="31"/>
      <c r="CN80" s="31"/>
      <c r="CO80" s="31"/>
      <c r="CP80" s="31"/>
      <c r="CQ80" s="31"/>
      <c r="CR80" s="31"/>
      <c r="CS80" s="31"/>
      <c r="CT80" s="31"/>
      <c r="CU80" s="31"/>
      <c r="CV80" s="31"/>
      <c r="CW80" s="31"/>
      <c r="CX80" s="31"/>
      <c r="CY80" s="31"/>
      <c r="CZ80" s="31"/>
      <c r="DA80" s="31"/>
      <c r="DB80" s="31"/>
      <c r="DC80" s="31"/>
      <c r="DD80" s="31"/>
      <c r="DE80" s="31"/>
      <c r="DF80" s="31"/>
      <c r="DG80" s="31"/>
      <c r="DH80" s="31"/>
      <c r="DI80" s="31"/>
      <c r="DJ80" s="31"/>
      <c r="DK80" s="31"/>
      <c r="DL80" s="31"/>
      <c r="DM80" s="31"/>
      <c r="DN80" s="31"/>
      <c r="DO80" s="31"/>
      <c r="DP80" s="31"/>
      <c r="DQ80" s="31"/>
      <c r="DR80" s="31"/>
      <c r="DS80" s="31"/>
      <c r="DT80" s="31"/>
      <c r="DU80" s="31"/>
      <c r="DV80" s="31"/>
      <c r="DW80" s="31"/>
      <c r="DX80" s="31"/>
      <c r="DY80" s="31"/>
      <c r="DZ80" s="31"/>
      <c r="EA80" s="31"/>
      <c r="EB80" s="31"/>
      <c r="EC80" s="31"/>
      <c r="ED80" s="31"/>
      <c r="EE80" s="31"/>
      <c r="EF80" s="31"/>
      <c r="EG80" s="31"/>
      <c r="EH80" s="31"/>
      <c r="EI80" s="31"/>
      <c r="EJ80" s="31"/>
      <c r="EK80" s="31"/>
      <c r="EL80" s="31"/>
      <c r="EM80" s="31"/>
      <c r="EN80" s="31"/>
      <c r="EO80" s="31"/>
      <c r="EP80" s="31"/>
      <c r="EQ80" s="31"/>
      <c r="ER80" s="31"/>
      <c r="ES80" s="31"/>
      <c r="ET80" s="31"/>
      <c r="EU80" s="31"/>
      <c r="EV80" s="31"/>
      <c r="EW80" s="31"/>
      <c r="EX80" s="31"/>
      <c r="EY80" s="31"/>
      <c r="EZ80" s="31"/>
      <c r="FA80" s="31"/>
      <c r="FB80" s="31"/>
      <c r="FC80" s="31"/>
      <c r="FD80" s="31"/>
      <c r="FE80" s="31"/>
      <c r="FF80" s="31"/>
      <c r="FG80" s="31"/>
      <c r="FH80" s="31"/>
      <c r="FI80" s="31"/>
      <c r="FJ80" s="31"/>
      <c r="FK80" s="31"/>
      <c r="FL80" s="31"/>
      <c r="FM80" s="31"/>
      <c r="FN80" s="31"/>
      <c r="FO80" s="31"/>
      <c r="FP80" s="31"/>
      <c r="FQ80" s="31"/>
      <c r="FR80" s="31"/>
      <c r="FS80" s="31"/>
      <c r="FT80" s="31"/>
      <c r="FU80" s="31"/>
      <c r="FV80" s="31"/>
      <c r="FW80" s="31"/>
      <c r="FX80" s="31"/>
      <c r="FY80" s="31"/>
      <c r="FZ80" s="31"/>
      <c r="GA80" s="31"/>
      <c r="GB80" s="31"/>
      <c r="GC80" s="31"/>
      <c r="GD80" s="31"/>
      <c r="GE80" s="31"/>
      <c r="GF80" s="31"/>
      <c r="GG80" s="31"/>
      <c r="GH80" s="31"/>
      <c r="GI80" s="31"/>
      <c r="GJ80" s="31"/>
      <c r="GK80" s="31"/>
      <c r="GL80" s="31"/>
      <c r="GM80" s="31"/>
      <c r="GN80" s="31"/>
      <c r="GO80" s="31"/>
      <c r="GP80" s="31"/>
      <c r="GQ80" s="31"/>
      <c r="GR80" s="31"/>
      <c r="GS80" s="31"/>
      <c r="GT80" s="31"/>
      <c r="GU80" s="31"/>
      <c r="GV80" s="31"/>
      <c r="GW80" s="31"/>
      <c r="GX80" s="31"/>
      <c r="GY80" s="31"/>
      <c r="GZ80" s="31"/>
      <c r="HA80" s="31"/>
      <c r="HB80" s="31"/>
      <c r="HC80" s="31"/>
      <c r="HD80" s="31"/>
      <c r="HE80" s="31"/>
      <c r="HF80" s="31"/>
      <c r="HG80" s="31"/>
      <c r="HH80" s="31"/>
      <c r="HI80" s="31"/>
      <c r="HJ80" s="31"/>
      <c r="HK80" s="31"/>
      <c r="HL80" s="31"/>
      <c r="HM80" s="31"/>
      <c r="HN80" s="31"/>
      <c r="HO80" s="31"/>
      <c r="HP80" s="31"/>
      <c r="HQ80" s="31"/>
      <c r="HR80" s="31"/>
      <c r="HS80" s="31"/>
      <c r="HT80" s="31"/>
      <c r="HU80" s="31"/>
      <c r="HV80" s="31"/>
      <c r="HW80" s="31"/>
      <c r="HX80" s="31"/>
      <c r="HY80" s="31"/>
      <c r="HZ80" s="31"/>
      <c r="IA80" s="31"/>
      <c r="IB80" s="31"/>
      <c r="IC80" s="31"/>
      <c r="ID80" s="31"/>
      <c r="IE80" s="31"/>
      <c r="IF80" s="31"/>
      <c r="IG80" s="31"/>
      <c r="IH80" s="31"/>
      <c r="II80" s="31"/>
      <c r="IJ80" s="31"/>
      <c r="IK80" s="31"/>
      <c r="IL80" s="31"/>
      <c r="IM80" s="31"/>
      <c r="IN80" s="31"/>
      <c r="IO80" s="31"/>
      <c r="IP80" s="31"/>
      <c r="IQ80" s="31"/>
      <c r="IR80" s="31"/>
      <c r="IS80" s="31"/>
      <c r="IT80" s="31"/>
      <c r="IU80" s="31"/>
      <c r="IV80" s="31"/>
    </row>
    <row r="81" spans="1:256" ht="10.5">
      <c r="A81" s="14">
        <v>63</v>
      </c>
      <c r="B81" s="21" t="str">
        <f t="shared" si="27"/>
        <v>Fusat Ltda.</v>
      </c>
      <c r="C81" s="33">
        <f t="shared" si="27"/>
        <v>0</v>
      </c>
      <c r="D81" s="33">
        <f aca="true" t="shared" si="30" ref="D81:T81">C18+D49</f>
        <v>5434</v>
      </c>
      <c r="E81" s="33">
        <f t="shared" si="30"/>
        <v>2359</v>
      </c>
      <c r="F81" s="33">
        <f t="shared" si="30"/>
        <v>1898</v>
      </c>
      <c r="G81" s="33">
        <f t="shared" si="30"/>
        <v>930</v>
      </c>
      <c r="H81" s="33">
        <f t="shared" si="30"/>
        <v>1319</v>
      </c>
      <c r="I81" s="33">
        <f t="shared" si="30"/>
        <v>1676</v>
      </c>
      <c r="J81" s="33">
        <f t="shared" si="30"/>
        <v>1453</v>
      </c>
      <c r="K81" s="33">
        <f t="shared" si="30"/>
        <v>1833</v>
      </c>
      <c r="L81" s="33">
        <f t="shared" si="30"/>
        <v>1942</v>
      </c>
      <c r="M81" s="33">
        <f t="shared" si="30"/>
        <v>3009</v>
      </c>
      <c r="N81" s="33">
        <f t="shared" si="30"/>
        <v>3225</v>
      </c>
      <c r="O81" s="33">
        <f t="shared" si="30"/>
        <v>2337</v>
      </c>
      <c r="P81" s="33">
        <f t="shared" si="30"/>
        <v>1252</v>
      </c>
      <c r="Q81" s="33">
        <f t="shared" si="30"/>
        <v>572</v>
      </c>
      <c r="R81" s="33">
        <f t="shared" si="30"/>
        <v>286</v>
      </c>
      <c r="S81" s="33">
        <f t="shared" si="30"/>
        <v>188</v>
      </c>
      <c r="T81" s="33">
        <f t="shared" si="30"/>
        <v>0</v>
      </c>
      <c r="U81" s="33">
        <f t="shared" si="29"/>
        <v>29713</v>
      </c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  <c r="CO81" s="31"/>
      <c r="CP81" s="31"/>
      <c r="CQ81" s="31"/>
      <c r="CR81" s="31"/>
      <c r="CS81" s="31"/>
      <c r="CT81" s="31"/>
      <c r="CU81" s="31"/>
      <c r="CV81" s="31"/>
      <c r="CW81" s="31"/>
      <c r="CX81" s="31"/>
      <c r="CY81" s="31"/>
      <c r="CZ81" s="31"/>
      <c r="DA81" s="31"/>
      <c r="DB81" s="31"/>
      <c r="DC81" s="31"/>
      <c r="DD81" s="31"/>
      <c r="DE81" s="31"/>
      <c r="DF81" s="31"/>
      <c r="DG81" s="31"/>
      <c r="DH81" s="31"/>
      <c r="DI81" s="31"/>
      <c r="DJ81" s="31"/>
      <c r="DK81" s="31"/>
      <c r="DL81" s="31"/>
      <c r="DM81" s="31"/>
      <c r="DN81" s="31"/>
      <c r="DO81" s="31"/>
      <c r="DP81" s="31"/>
      <c r="DQ81" s="31"/>
      <c r="DR81" s="31"/>
      <c r="DS81" s="31"/>
      <c r="DT81" s="31"/>
      <c r="DU81" s="31"/>
      <c r="DV81" s="31"/>
      <c r="DW81" s="31"/>
      <c r="DX81" s="31"/>
      <c r="DY81" s="31"/>
      <c r="DZ81" s="31"/>
      <c r="EA81" s="31"/>
      <c r="EB81" s="31"/>
      <c r="EC81" s="31"/>
      <c r="ED81" s="31"/>
      <c r="EE81" s="31"/>
      <c r="EF81" s="31"/>
      <c r="EG81" s="31"/>
      <c r="EH81" s="31"/>
      <c r="EI81" s="31"/>
      <c r="EJ81" s="31"/>
      <c r="EK81" s="31"/>
      <c r="EL81" s="31"/>
      <c r="EM81" s="31"/>
      <c r="EN81" s="31"/>
      <c r="EO81" s="31"/>
      <c r="EP81" s="31"/>
      <c r="EQ81" s="31"/>
      <c r="ER81" s="31"/>
      <c r="ES81" s="31"/>
      <c r="ET81" s="31"/>
      <c r="EU81" s="31"/>
      <c r="EV81" s="31"/>
      <c r="EW81" s="31"/>
      <c r="EX81" s="31"/>
      <c r="EY81" s="31"/>
      <c r="EZ81" s="31"/>
      <c r="FA81" s="31"/>
      <c r="FB81" s="31"/>
      <c r="FC81" s="31"/>
      <c r="FD81" s="31"/>
      <c r="FE81" s="31"/>
      <c r="FF81" s="31"/>
      <c r="FG81" s="31"/>
      <c r="FH81" s="31"/>
      <c r="FI81" s="31"/>
      <c r="FJ81" s="31"/>
      <c r="FK81" s="31"/>
      <c r="FL81" s="31"/>
      <c r="FM81" s="31"/>
      <c r="FN81" s="31"/>
      <c r="FO81" s="31"/>
      <c r="FP81" s="31"/>
      <c r="FQ81" s="31"/>
      <c r="FR81" s="31"/>
      <c r="FS81" s="31"/>
      <c r="FT81" s="31"/>
      <c r="FU81" s="31"/>
      <c r="FV81" s="31"/>
      <c r="FW81" s="31"/>
      <c r="FX81" s="31"/>
      <c r="FY81" s="31"/>
      <c r="FZ81" s="31"/>
      <c r="GA81" s="31"/>
      <c r="GB81" s="31"/>
      <c r="GC81" s="31"/>
      <c r="GD81" s="31"/>
      <c r="GE81" s="31"/>
      <c r="GF81" s="31"/>
      <c r="GG81" s="31"/>
      <c r="GH81" s="31"/>
      <c r="GI81" s="31"/>
      <c r="GJ81" s="31"/>
      <c r="GK81" s="31"/>
      <c r="GL81" s="31"/>
      <c r="GM81" s="31"/>
      <c r="GN81" s="31"/>
      <c r="GO81" s="31"/>
      <c r="GP81" s="31"/>
      <c r="GQ81" s="31"/>
      <c r="GR81" s="31"/>
      <c r="GS81" s="31"/>
      <c r="GT81" s="31"/>
      <c r="GU81" s="31"/>
      <c r="GV81" s="31"/>
      <c r="GW81" s="31"/>
      <c r="GX81" s="31"/>
      <c r="GY81" s="31"/>
      <c r="GZ81" s="31"/>
      <c r="HA81" s="31"/>
      <c r="HB81" s="31"/>
      <c r="HC81" s="31"/>
      <c r="HD81" s="31"/>
      <c r="HE81" s="31"/>
      <c r="HF81" s="31"/>
      <c r="HG81" s="31"/>
      <c r="HH81" s="31"/>
      <c r="HI81" s="31"/>
      <c r="HJ81" s="31"/>
      <c r="HK81" s="31"/>
      <c r="HL81" s="31"/>
      <c r="HM81" s="31"/>
      <c r="HN81" s="31"/>
      <c r="HO81" s="31"/>
      <c r="HP81" s="31"/>
      <c r="HQ81" s="31"/>
      <c r="HR81" s="31"/>
      <c r="HS81" s="31"/>
      <c r="HT81" s="31"/>
      <c r="HU81" s="31"/>
      <c r="HV81" s="31"/>
      <c r="HW81" s="31"/>
      <c r="HX81" s="31"/>
      <c r="HY81" s="31"/>
      <c r="HZ81" s="31"/>
      <c r="IA81" s="31"/>
      <c r="IB81" s="31"/>
      <c r="IC81" s="31"/>
      <c r="ID81" s="31"/>
      <c r="IE81" s="31"/>
      <c r="IF81" s="31"/>
      <c r="IG81" s="31"/>
      <c r="IH81" s="31"/>
      <c r="II81" s="31"/>
      <c r="IJ81" s="31"/>
      <c r="IK81" s="31"/>
      <c r="IL81" s="31"/>
      <c r="IM81" s="31"/>
      <c r="IN81" s="31"/>
      <c r="IO81" s="31"/>
      <c r="IP81" s="31"/>
      <c r="IQ81" s="31"/>
      <c r="IR81" s="31"/>
      <c r="IS81" s="31"/>
      <c r="IT81" s="31"/>
      <c r="IU81" s="31"/>
      <c r="IV81" s="31"/>
    </row>
    <row r="82" spans="1:256" ht="10.5">
      <c r="A82" s="14">
        <v>65</v>
      </c>
      <c r="B82" s="21" t="str">
        <f t="shared" si="27"/>
        <v>Chuquicamata</v>
      </c>
      <c r="C82" s="33">
        <f t="shared" si="27"/>
        <v>0</v>
      </c>
      <c r="D82" s="33">
        <f aca="true" t="shared" si="31" ref="D82:T82">C19+D50</f>
        <v>8326</v>
      </c>
      <c r="E82" s="33">
        <f t="shared" si="31"/>
        <v>4265</v>
      </c>
      <c r="F82" s="33">
        <f t="shared" si="31"/>
        <v>3747</v>
      </c>
      <c r="G82" s="33">
        <f t="shared" si="31"/>
        <v>1034</v>
      </c>
      <c r="H82" s="33">
        <f t="shared" si="31"/>
        <v>1335</v>
      </c>
      <c r="I82" s="33">
        <f t="shared" si="31"/>
        <v>1813</v>
      </c>
      <c r="J82" s="33">
        <f t="shared" si="31"/>
        <v>2183</v>
      </c>
      <c r="K82" s="33">
        <f t="shared" si="31"/>
        <v>3181</v>
      </c>
      <c r="L82" s="33">
        <f t="shared" si="31"/>
        <v>3246</v>
      </c>
      <c r="M82" s="33">
        <f t="shared" si="31"/>
        <v>2989</v>
      </c>
      <c r="N82" s="33">
        <f t="shared" si="31"/>
        <v>2247</v>
      </c>
      <c r="O82" s="33">
        <f t="shared" si="31"/>
        <v>1315</v>
      </c>
      <c r="P82" s="33">
        <f t="shared" si="31"/>
        <v>442</v>
      </c>
      <c r="Q82" s="33">
        <f t="shared" si="31"/>
        <v>223</v>
      </c>
      <c r="R82" s="33">
        <f t="shared" si="31"/>
        <v>143</v>
      </c>
      <c r="S82" s="33">
        <f t="shared" si="31"/>
        <v>136</v>
      </c>
      <c r="T82" s="33">
        <f t="shared" si="31"/>
        <v>0</v>
      </c>
      <c r="U82" s="33">
        <f t="shared" si="29"/>
        <v>36625</v>
      </c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  <c r="CO82" s="31"/>
      <c r="CP82" s="31"/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1"/>
      <c r="DB82" s="31"/>
      <c r="DC82" s="31"/>
      <c r="DD82" s="31"/>
      <c r="DE82" s="31"/>
      <c r="DF82" s="31"/>
      <c r="DG82" s="31"/>
      <c r="DH82" s="31"/>
      <c r="DI82" s="31"/>
      <c r="DJ82" s="31"/>
      <c r="DK82" s="31"/>
      <c r="DL82" s="31"/>
      <c r="DM82" s="31"/>
      <c r="DN82" s="31"/>
      <c r="DO82" s="31"/>
      <c r="DP82" s="31"/>
      <c r="DQ82" s="31"/>
      <c r="DR82" s="31"/>
      <c r="DS82" s="31"/>
      <c r="DT82" s="31"/>
      <c r="DU82" s="31"/>
      <c r="DV82" s="31"/>
      <c r="DW82" s="31"/>
      <c r="DX82" s="31"/>
      <c r="DY82" s="31"/>
      <c r="DZ82" s="31"/>
      <c r="EA82" s="31"/>
      <c r="EB82" s="31"/>
      <c r="EC82" s="31"/>
      <c r="ED82" s="31"/>
      <c r="EE82" s="31"/>
      <c r="EF82" s="31"/>
      <c r="EG82" s="31"/>
      <c r="EH82" s="31"/>
      <c r="EI82" s="31"/>
      <c r="EJ82" s="31"/>
      <c r="EK82" s="31"/>
      <c r="EL82" s="31"/>
      <c r="EM82" s="31"/>
      <c r="EN82" s="31"/>
      <c r="EO82" s="31"/>
      <c r="EP82" s="31"/>
      <c r="EQ82" s="31"/>
      <c r="ER82" s="31"/>
      <c r="ES82" s="31"/>
      <c r="ET82" s="31"/>
      <c r="EU82" s="31"/>
      <c r="EV82" s="31"/>
      <c r="EW82" s="31"/>
      <c r="EX82" s="31"/>
      <c r="EY82" s="31"/>
      <c r="EZ82" s="31"/>
      <c r="FA82" s="31"/>
      <c r="FB82" s="31"/>
      <c r="FC82" s="31"/>
      <c r="FD82" s="31"/>
      <c r="FE82" s="31"/>
      <c r="FF82" s="31"/>
      <c r="FG82" s="31"/>
      <c r="FH82" s="31"/>
      <c r="FI82" s="31"/>
      <c r="FJ82" s="31"/>
      <c r="FK82" s="31"/>
      <c r="FL82" s="31"/>
      <c r="FM82" s="31"/>
      <c r="FN82" s="31"/>
      <c r="FO82" s="31"/>
      <c r="FP82" s="31"/>
      <c r="FQ82" s="31"/>
      <c r="FR82" s="31"/>
      <c r="FS82" s="31"/>
      <c r="FT82" s="31"/>
      <c r="FU82" s="31"/>
      <c r="FV82" s="31"/>
      <c r="FW82" s="31"/>
      <c r="FX82" s="31"/>
      <c r="FY82" s="31"/>
      <c r="FZ82" s="31"/>
      <c r="GA82" s="31"/>
      <c r="GB82" s="31"/>
      <c r="GC82" s="31"/>
      <c r="GD82" s="31"/>
      <c r="GE82" s="31"/>
      <c r="GF82" s="31"/>
      <c r="GG82" s="31"/>
      <c r="GH82" s="31"/>
      <c r="GI82" s="31"/>
      <c r="GJ82" s="31"/>
      <c r="GK82" s="31"/>
      <c r="GL82" s="31"/>
      <c r="GM82" s="31"/>
      <c r="GN82" s="31"/>
      <c r="GO82" s="31"/>
      <c r="GP82" s="31"/>
      <c r="GQ82" s="31"/>
      <c r="GR82" s="31"/>
      <c r="GS82" s="31"/>
      <c r="GT82" s="31"/>
      <c r="GU82" s="31"/>
      <c r="GV82" s="31"/>
      <c r="GW82" s="31"/>
      <c r="GX82" s="31"/>
      <c r="GY82" s="31"/>
      <c r="GZ82" s="31"/>
      <c r="HA82" s="31"/>
      <c r="HB82" s="31"/>
      <c r="HC82" s="31"/>
      <c r="HD82" s="31"/>
      <c r="HE82" s="31"/>
      <c r="HF82" s="31"/>
      <c r="HG82" s="31"/>
      <c r="HH82" s="31"/>
      <c r="HI82" s="31"/>
      <c r="HJ82" s="31"/>
      <c r="HK82" s="31"/>
      <c r="HL82" s="31"/>
      <c r="HM82" s="31"/>
      <c r="HN82" s="31"/>
      <c r="HO82" s="31"/>
      <c r="HP82" s="31"/>
      <c r="HQ82" s="31"/>
      <c r="HR82" s="31"/>
      <c r="HS82" s="31"/>
      <c r="HT82" s="31"/>
      <c r="HU82" s="31"/>
      <c r="HV82" s="31"/>
      <c r="HW82" s="31"/>
      <c r="HX82" s="31"/>
      <c r="HY82" s="31"/>
      <c r="HZ82" s="31"/>
      <c r="IA82" s="31"/>
      <c r="IB82" s="31"/>
      <c r="IC82" s="31"/>
      <c r="ID82" s="31"/>
      <c r="IE82" s="31"/>
      <c r="IF82" s="31"/>
      <c r="IG82" s="31"/>
      <c r="IH82" s="31"/>
      <c r="II82" s="31"/>
      <c r="IJ82" s="31"/>
      <c r="IK82" s="31"/>
      <c r="IL82" s="31"/>
      <c r="IM82" s="31"/>
      <c r="IN82" s="31"/>
      <c r="IO82" s="31"/>
      <c r="IP82" s="31"/>
      <c r="IQ82" s="31"/>
      <c r="IR82" s="31"/>
      <c r="IS82" s="31"/>
      <c r="IT82" s="31"/>
      <c r="IU82" s="31"/>
      <c r="IV82" s="31"/>
    </row>
    <row r="83" spans="1:256" ht="10.5">
      <c r="A83" s="14">
        <v>68</v>
      </c>
      <c r="B83" s="21" t="str">
        <f t="shared" si="27"/>
        <v>Río Blanco</v>
      </c>
      <c r="C83" s="33">
        <f t="shared" si="27"/>
        <v>0</v>
      </c>
      <c r="D83" s="33">
        <f aca="true" t="shared" si="32" ref="D83:T83">C20+D51</f>
        <v>1618</v>
      </c>
      <c r="E83" s="33">
        <f t="shared" si="32"/>
        <v>674</v>
      </c>
      <c r="F83" s="33">
        <f t="shared" si="32"/>
        <v>552</v>
      </c>
      <c r="G83" s="33">
        <f t="shared" si="32"/>
        <v>154</v>
      </c>
      <c r="H83" s="33">
        <f t="shared" si="32"/>
        <v>351</v>
      </c>
      <c r="I83" s="33">
        <f t="shared" si="32"/>
        <v>521</v>
      </c>
      <c r="J83" s="33">
        <f t="shared" si="32"/>
        <v>454</v>
      </c>
      <c r="K83" s="33">
        <f t="shared" si="32"/>
        <v>468</v>
      </c>
      <c r="L83" s="33">
        <f t="shared" si="32"/>
        <v>401</v>
      </c>
      <c r="M83" s="33">
        <f t="shared" si="32"/>
        <v>417</v>
      </c>
      <c r="N83" s="33">
        <f t="shared" si="32"/>
        <v>411</v>
      </c>
      <c r="O83" s="33">
        <f t="shared" si="32"/>
        <v>245</v>
      </c>
      <c r="P83" s="33">
        <f t="shared" si="32"/>
        <v>92</v>
      </c>
      <c r="Q83" s="33">
        <f t="shared" si="32"/>
        <v>33</v>
      </c>
      <c r="R83" s="33">
        <f t="shared" si="32"/>
        <v>25</v>
      </c>
      <c r="S83" s="33">
        <f t="shared" si="32"/>
        <v>29</v>
      </c>
      <c r="T83" s="33">
        <f t="shared" si="32"/>
        <v>0</v>
      </c>
      <c r="U83" s="33">
        <f t="shared" si="29"/>
        <v>6445</v>
      </c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  <c r="CO83" s="31"/>
      <c r="CP83" s="31"/>
      <c r="CQ83" s="31"/>
      <c r="CR83" s="31"/>
      <c r="CS83" s="31"/>
      <c r="CT83" s="31"/>
      <c r="CU83" s="31"/>
      <c r="CV83" s="31"/>
      <c r="CW83" s="31"/>
      <c r="CX83" s="31"/>
      <c r="CY83" s="31"/>
      <c r="CZ83" s="31"/>
      <c r="DA83" s="31"/>
      <c r="DB83" s="31"/>
      <c r="DC83" s="31"/>
      <c r="DD83" s="31"/>
      <c r="DE83" s="31"/>
      <c r="DF83" s="31"/>
      <c r="DG83" s="31"/>
      <c r="DH83" s="31"/>
      <c r="DI83" s="31"/>
      <c r="DJ83" s="31"/>
      <c r="DK83" s="31"/>
      <c r="DL83" s="31"/>
      <c r="DM83" s="31"/>
      <c r="DN83" s="31"/>
      <c r="DO83" s="31"/>
      <c r="DP83" s="31"/>
      <c r="DQ83" s="31"/>
      <c r="DR83" s="31"/>
      <c r="DS83" s="31"/>
      <c r="DT83" s="31"/>
      <c r="DU83" s="31"/>
      <c r="DV83" s="31"/>
      <c r="DW83" s="31"/>
      <c r="DX83" s="31"/>
      <c r="DY83" s="31"/>
      <c r="DZ83" s="31"/>
      <c r="EA83" s="31"/>
      <c r="EB83" s="31"/>
      <c r="EC83" s="31"/>
      <c r="ED83" s="31"/>
      <c r="EE83" s="31"/>
      <c r="EF83" s="31"/>
      <c r="EG83" s="31"/>
      <c r="EH83" s="31"/>
      <c r="EI83" s="31"/>
      <c r="EJ83" s="31"/>
      <c r="EK83" s="31"/>
      <c r="EL83" s="31"/>
      <c r="EM83" s="31"/>
      <c r="EN83" s="31"/>
      <c r="EO83" s="31"/>
      <c r="EP83" s="31"/>
      <c r="EQ83" s="31"/>
      <c r="ER83" s="31"/>
      <c r="ES83" s="31"/>
      <c r="ET83" s="31"/>
      <c r="EU83" s="31"/>
      <c r="EV83" s="31"/>
      <c r="EW83" s="31"/>
      <c r="EX83" s="31"/>
      <c r="EY83" s="31"/>
      <c r="EZ83" s="31"/>
      <c r="FA83" s="31"/>
      <c r="FB83" s="31"/>
      <c r="FC83" s="31"/>
      <c r="FD83" s="31"/>
      <c r="FE83" s="31"/>
      <c r="FF83" s="31"/>
      <c r="FG83" s="31"/>
      <c r="FH83" s="31"/>
      <c r="FI83" s="31"/>
      <c r="FJ83" s="31"/>
      <c r="FK83" s="31"/>
      <c r="FL83" s="31"/>
      <c r="FM83" s="31"/>
      <c r="FN83" s="31"/>
      <c r="FO83" s="31"/>
      <c r="FP83" s="31"/>
      <c r="FQ83" s="31"/>
      <c r="FR83" s="31"/>
      <c r="FS83" s="31"/>
      <c r="FT83" s="31"/>
      <c r="FU83" s="31"/>
      <c r="FV83" s="31"/>
      <c r="FW83" s="31"/>
      <c r="FX83" s="31"/>
      <c r="FY83" s="31"/>
      <c r="FZ83" s="31"/>
      <c r="GA83" s="31"/>
      <c r="GB83" s="31"/>
      <c r="GC83" s="31"/>
      <c r="GD83" s="31"/>
      <c r="GE83" s="31"/>
      <c r="GF83" s="31"/>
      <c r="GG83" s="31"/>
      <c r="GH83" s="31"/>
      <c r="GI83" s="31"/>
      <c r="GJ83" s="31"/>
      <c r="GK83" s="31"/>
      <c r="GL83" s="31"/>
      <c r="GM83" s="31"/>
      <c r="GN83" s="31"/>
      <c r="GO83" s="31"/>
      <c r="GP83" s="31"/>
      <c r="GQ83" s="31"/>
      <c r="GR83" s="31"/>
      <c r="GS83" s="31"/>
      <c r="GT83" s="31"/>
      <c r="GU83" s="31"/>
      <c r="GV83" s="31"/>
      <c r="GW83" s="31"/>
      <c r="GX83" s="31"/>
      <c r="GY83" s="31"/>
      <c r="GZ83" s="31"/>
      <c r="HA83" s="31"/>
      <c r="HB83" s="31"/>
      <c r="HC83" s="31"/>
      <c r="HD83" s="31"/>
      <c r="HE83" s="31"/>
      <c r="HF83" s="31"/>
      <c r="HG83" s="31"/>
      <c r="HH83" s="31"/>
      <c r="HI83" s="31"/>
      <c r="HJ83" s="31"/>
      <c r="HK83" s="31"/>
      <c r="HL83" s="31"/>
      <c r="HM83" s="31"/>
      <c r="HN83" s="31"/>
      <c r="HO83" s="31"/>
      <c r="HP83" s="31"/>
      <c r="HQ83" s="31"/>
      <c r="HR83" s="31"/>
      <c r="HS83" s="31"/>
      <c r="HT83" s="31"/>
      <c r="HU83" s="31"/>
      <c r="HV83" s="31"/>
      <c r="HW83" s="31"/>
      <c r="HX83" s="31"/>
      <c r="HY83" s="31"/>
      <c r="HZ83" s="31"/>
      <c r="IA83" s="31"/>
      <c r="IB83" s="31"/>
      <c r="IC83" s="31"/>
      <c r="ID83" s="31"/>
      <c r="IE83" s="31"/>
      <c r="IF83" s="31"/>
      <c r="IG83" s="31"/>
      <c r="IH83" s="31"/>
      <c r="II83" s="31"/>
      <c r="IJ83" s="31"/>
      <c r="IK83" s="31"/>
      <c r="IL83" s="31"/>
      <c r="IM83" s="31"/>
      <c r="IN83" s="31"/>
      <c r="IO83" s="31"/>
      <c r="IP83" s="31"/>
      <c r="IQ83" s="31"/>
      <c r="IR83" s="31"/>
      <c r="IS83" s="31"/>
      <c r="IT83" s="31"/>
      <c r="IU83" s="31"/>
      <c r="IV83" s="31"/>
    </row>
    <row r="84" spans="1:256" ht="10.5">
      <c r="A84" s="14">
        <v>76</v>
      </c>
      <c r="B84" s="21" t="str">
        <f t="shared" si="27"/>
        <v>Isapre Fundación</v>
      </c>
      <c r="C84" s="33">
        <f t="shared" si="27"/>
        <v>5</v>
      </c>
      <c r="D84" s="33">
        <f aca="true" t="shared" si="33" ref="D84:T84">C21+D52</f>
        <v>4915</v>
      </c>
      <c r="E84" s="33">
        <f t="shared" si="33"/>
        <v>1926</v>
      </c>
      <c r="F84" s="33">
        <f t="shared" si="33"/>
        <v>1808</v>
      </c>
      <c r="G84" s="33">
        <f t="shared" si="33"/>
        <v>1358</v>
      </c>
      <c r="H84" s="33">
        <f t="shared" si="33"/>
        <v>1611</v>
      </c>
      <c r="I84" s="33">
        <f t="shared" si="33"/>
        <v>1367</v>
      </c>
      <c r="J84" s="33">
        <f t="shared" si="33"/>
        <v>1558</v>
      </c>
      <c r="K84" s="33">
        <f t="shared" si="33"/>
        <v>1422</v>
      </c>
      <c r="L84" s="33">
        <f t="shared" si="33"/>
        <v>1263</v>
      </c>
      <c r="M84" s="33">
        <f t="shared" si="33"/>
        <v>1436</v>
      </c>
      <c r="N84" s="33">
        <f t="shared" si="33"/>
        <v>2077</v>
      </c>
      <c r="O84" s="33">
        <f t="shared" si="33"/>
        <v>2047</v>
      </c>
      <c r="P84" s="33">
        <f t="shared" si="33"/>
        <v>1139</v>
      </c>
      <c r="Q84" s="33">
        <f t="shared" si="33"/>
        <v>981</v>
      </c>
      <c r="R84" s="33">
        <f t="shared" si="33"/>
        <v>1017</v>
      </c>
      <c r="S84" s="33">
        <f t="shared" si="33"/>
        <v>1148</v>
      </c>
      <c r="T84" s="33">
        <f t="shared" si="33"/>
        <v>0</v>
      </c>
      <c r="U84" s="33">
        <f t="shared" si="29"/>
        <v>27078</v>
      </c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  <c r="CO84" s="31"/>
      <c r="CP84" s="31"/>
      <c r="CQ84" s="31"/>
      <c r="CR84" s="31"/>
      <c r="CS84" s="31"/>
      <c r="CT84" s="31"/>
      <c r="CU84" s="31"/>
      <c r="CV84" s="31"/>
      <c r="CW84" s="31"/>
      <c r="CX84" s="31"/>
      <c r="CY84" s="31"/>
      <c r="CZ84" s="31"/>
      <c r="DA84" s="31"/>
      <c r="DB84" s="31"/>
      <c r="DC84" s="31"/>
      <c r="DD84" s="31"/>
      <c r="DE84" s="31"/>
      <c r="DF84" s="31"/>
      <c r="DG84" s="31"/>
      <c r="DH84" s="31"/>
      <c r="DI84" s="31"/>
      <c r="DJ84" s="31"/>
      <c r="DK84" s="31"/>
      <c r="DL84" s="31"/>
      <c r="DM84" s="31"/>
      <c r="DN84" s="31"/>
      <c r="DO84" s="31"/>
      <c r="DP84" s="31"/>
      <c r="DQ84" s="31"/>
      <c r="DR84" s="31"/>
      <c r="DS84" s="31"/>
      <c r="DT84" s="31"/>
      <c r="DU84" s="31"/>
      <c r="DV84" s="31"/>
      <c r="DW84" s="31"/>
      <c r="DX84" s="31"/>
      <c r="DY84" s="31"/>
      <c r="DZ84" s="31"/>
      <c r="EA84" s="31"/>
      <c r="EB84" s="31"/>
      <c r="EC84" s="31"/>
      <c r="ED84" s="31"/>
      <c r="EE84" s="31"/>
      <c r="EF84" s="31"/>
      <c r="EG84" s="31"/>
      <c r="EH84" s="31"/>
      <c r="EI84" s="31"/>
      <c r="EJ84" s="31"/>
      <c r="EK84" s="31"/>
      <c r="EL84" s="31"/>
      <c r="EM84" s="31"/>
      <c r="EN84" s="31"/>
      <c r="EO84" s="31"/>
      <c r="EP84" s="31"/>
      <c r="EQ84" s="31"/>
      <c r="ER84" s="31"/>
      <c r="ES84" s="31"/>
      <c r="ET84" s="31"/>
      <c r="EU84" s="31"/>
      <c r="EV84" s="31"/>
      <c r="EW84" s="31"/>
      <c r="EX84" s="31"/>
      <c r="EY84" s="31"/>
      <c r="EZ84" s="31"/>
      <c r="FA84" s="31"/>
      <c r="FB84" s="31"/>
      <c r="FC84" s="31"/>
      <c r="FD84" s="31"/>
      <c r="FE84" s="31"/>
      <c r="FF84" s="31"/>
      <c r="FG84" s="31"/>
      <c r="FH84" s="31"/>
      <c r="FI84" s="31"/>
      <c r="FJ84" s="31"/>
      <c r="FK84" s="31"/>
      <c r="FL84" s="31"/>
      <c r="FM84" s="31"/>
      <c r="FN84" s="31"/>
      <c r="FO84" s="31"/>
      <c r="FP84" s="31"/>
      <c r="FQ84" s="31"/>
      <c r="FR84" s="31"/>
      <c r="FS84" s="31"/>
      <c r="FT84" s="31"/>
      <c r="FU84" s="31"/>
      <c r="FV84" s="31"/>
      <c r="FW84" s="31"/>
      <c r="FX84" s="31"/>
      <c r="FY84" s="31"/>
      <c r="FZ84" s="31"/>
      <c r="GA84" s="31"/>
      <c r="GB84" s="31"/>
      <c r="GC84" s="31"/>
      <c r="GD84" s="31"/>
      <c r="GE84" s="31"/>
      <c r="GF84" s="31"/>
      <c r="GG84" s="31"/>
      <c r="GH84" s="31"/>
      <c r="GI84" s="31"/>
      <c r="GJ84" s="31"/>
      <c r="GK84" s="31"/>
      <c r="GL84" s="31"/>
      <c r="GM84" s="31"/>
      <c r="GN84" s="31"/>
      <c r="GO84" s="31"/>
      <c r="GP84" s="31"/>
      <c r="GQ84" s="31"/>
      <c r="GR84" s="31"/>
      <c r="GS84" s="31"/>
      <c r="GT84" s="31"/>
      <c r="GU84" s="31"/>
      <c r="GV84" s="31"/>
      <c r="GW84" s="31"/>
      <c r="GX84" s="31"/>
      <c r="GY84" s="31"/>
      <c r="GZ84" s="31"/>
      <c r="HA84" s="31"/>
      <c r="HB84" s="31"/>
      <c r="HC84" s="31"/>
      <c r="HD84" s="31"/>
      <c r="HE84" s="31"/>
      <c r="HF84" s="31"/>
      <c r="HG84" s="31"/>
      <c r="HH84" s="31"/>
      <c r="HI84" s="31"/>
      <c r="HJ84" s="31"/>
      <c r="HK84" s="31"/>
      <c r="HL84" s="31"/>
      <c r="HM84" s="31"/>
      <c r="HN84" s="31"/>
      <c r="HO84" s="31"/>
      <c r="HP84" s="31"/>
      <c r="HQ84" s="31"/>
      <c r="HR84" s="31"/>
      <c r="HS84" s="31"/>
      <c r="HT84" s="31"/>
      <c r="HU84" s="31"/>
      <c r="HV84" s="31"/>
      <c r="HW84" s="31"/>
      <c r="HX84" s="31"/>
      <c r="HY84" s="31"/>
      <c r="HZ84" s="31"/>
      <c r="IA84" s="31"/>
      <c r="IB84" s="31"/>
      <c r="IC84" s="31"/>
      <c r="ID84" s="31"/>
      <c r="IE84" s="31"/>
      <c r="IF84" s="31"/>
      <c r="IG84" s="31"/>
      <c r="IH84" s="31"/>
      <c r="II84" s="31"/>
      <c r="IJ84" s="31"/>
      <c r="IK84" s="31"/>
      <c r="IL84" s="31"/>
      <c r="IM84" s="31"/>
      <c r="IN84" s="31"/>
      <c r="IO84" s="31"/>
      <c r="IP84" s="31"/>
      <c r="IQ84" s="31"/>
      <c r="IR84" s="31"/>
      <c r="IS84" s="31"/>
      <c r="IT84" s="31"/>
      <c r="IU84" s="31"/>
      <c r="IV84" s="31"/>
    </row>
    <row r="85" spans="1:256" ht="10.5">
      <c r="A85" s="14">
        <v>94</v>
      </c>
      <c r="B85" s="21" t="str">
        <f t="shared" si="27"/>
        <v>Cruz del Norte</v>
      </c>
      <c r="C85" s="33">
        <f t="shared" si="27"/>
        <v>0</v>
      </c>
      <c r="D85" s="33">
        <f aca="true" t="shared" si="34" ref="D85:T85">C22+D53</f>
        <v>936</v>
      </c>
      <c r="E85" s="33">
        <f t="shared" si="34"/>
        <v>394</v>
      </c>
      <c r="F85" s="33">
        <f t="shared" si="34"/>
        <v>206</v>
      </c>
      <c r="G85" s="33">
        <f t="shared" si="34"/>
        <v>93</v>
      </c>
      <c r="H85" s="33">
        <f t="shared" si="34"/>
        <v>170</v>
      </c>
      <c r="I85" s="33">
        <f t="shared" si="34"/>
        <v>235</v>
      </c>
      <c r="J85" s="33">
        <f t="shared" si="34"/>
        <v>244</v>
      </c>
      <c r="K85" s="33">
        <f t="shared" si="34"/>
        <v>345</v>
      </c>
      <c r="L85" s="33">
        <f t="shared" si="34"/>
        <v>314</v>
      </c>
      <c r="M85" s="33">
        <f t="shared" si="34"/>
        <v>257</v>
      </c>
      <c r="N85" s="33">
        <f t="shared" si="34"/>
        <v>96</v>
      </c>
      <c r="O85" s="33">
        <f t="shared" si="34"/>
        <v>31</v>
      </c>
      <c r="P85" s="33">
        <f t="shared" si="34"/>
        <v>14</v>
      </c>
      <c r="Q85" s="33">
        <f t="shared" si="34"/>
        <v>15</v>
      </c>
      <c r="R85" s="33">
        <f t="shared" si="34"/>
        <v>3</v>
      </c>
      <c r="S85" s="33">
        <f t="shared" si="34"/>
        <v>3</v>
      </c>
      <c r="T85" s="33">
        <f t="shared" si="34"/>
        <v>0</v>
      </c>
      <c r="U85" s="33">
        <f t="shared" si="29"/>
        <v>3356</v>
      </c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1"/>
      <c r="CS85" s="31"/>
      <c r="CT85" s="31"/>
      <c r="CU85" s="31"/>
      <c r="CV85" s="31"/>
      <c r="CW85" s="31"/>
      <c r="CX85" s="31"/>
      <c r="CY85" s="31"/>
      <c r="CZ85" s="31"/>
      <c r="DA85" s="31"/>
      <c r="DB85" s="31"/>
      <c r="DC85" s="31"/>
      <c r="DD85" s="31"/>
      <c r="DE85" s="31"/>
      <c r="DF85" s="31"/>
      <c r="DG85" s="31"/>
      <c r="DH85" s="31"/>
      <c r="DI85" s="31"/>
      <c r="DJ85" s="31"/>
      <c r="DK85" s="31"/>
      <c r="DL85" s="31"/>
      <c r="DM85" s="31"/>
      <c r="DN85" s="31"/>
      <c r="DO85" s="31"/>
      <c r="DP85" s="31"/>
      <c r="DQ85" s="31"/>
      <c r="DR85" s="31"/>
      <c r="DS85" s="31"/>
      <c r="DT85" s="31"/>
      <c r="DU85" s="31"/>
      <c r="DV85" s="31"/>
      <c r="DW85" s="31"/>
      <c r="DX85" s="31"/>
      <c r="DY85" s="31"/>
      <c r="DZ85" s="31"/>
      <c r="EA85" s="31"/>
      <c r="EB85" s="31"/>
      <c r="EC85" s="31"/>
      <c r="ED85" s="31"/>
      <c r="EE85" s="31"/>
      <c r="EF85" s="31"/>
      <c r="EG85" s="31"/>
      <c r="EH85" s="31"/>
      <c r="EI85" s="31"/>
      <c r="EJ85" s="31"/>
      <c r="EK85" s="31"/>
      <c r="EL85" s="31"/>
      <c r="EM85" s="31"/>
      <c r="EN85" s="31"/>
      <c r="EO85" s="31"/>
      <c r="EP85" s="31"/>
      <c r="EQ85" s="31"/>
      <c r="ER85" s="31"/>
      <c r="ES85" s="31"/>
      <c r="ET85" s="31"/>
      <c r="EU85" s="31"/>
      <c r="EV85" s="31"/>
      <c r="EW85" s="31"/>
      <c r="EX85" s="31"/>
      <c r="EY85" s="31"/>
      <c r="EZ85" s="31"/>
      <c r="FA85" s="31"/>
      <c r="FB85" s="31"/>
      <c r="FC85" s="31"/>
      <c r="FD85" s="31"/>
      <c r="FE85" s="31"/>
      <c r="FF85" s="31"/>
      <c r="FG85" s="31"/>
      <c r="FH85" s="31"/>
      <c r="FI85" s="31"/>
      <c r="FJ85" s="31"/>
      <c r="FK85" s="31"/>
      <c r="FL85" s="31"/>
      <c r="FM85" s="31"/>
      <c r="FN85" s="31"/>
      <c r="FO85" s="31"/>
      <c r="FP85" s="31"/>
      <c r="FQ85" s="31"/>
      <c r="FR85" s="31"/>
      <c r="FS85" s="31"/>
      <c r="FT85" s="31"/>
      <c r="FU85" s="31"/>
      <c r="FV85" s="31"/>
      <c r="FW85" s="31"/>
      <c r="FX85" s="31"/>
      <c r="FY85" s="31"/>
      <c r="FZ85" s="31"/>
      <c r="GA85" s="31"/>
      <c r="GB85" s="31"/>
      <c r="GC85" s="31"/>
      <c r="GD85" s="31"/>
      <c r="GE85" s="31"/>
      <c r="GF85" s="31"/>
      <c r="GG85" s="31"/>
      <c r="GH85" s="31"/>
      <c r="GI85" s="31"/>
      <c r="GJ85" s="31"/>
      <c r="GK85" s="31"/>
      <c r="GL85" s="31"/>
      <c r="GM85" s="31"/>
      <c r="GN85" s="31"/>
      <c r="GO85" s="31"/>
      <c r="GP85" s="31"/>
      <c r="GQ85" s="31"/>
      <c r="GR85" s="31"/>
      <c r="GS85" s="31"/>
      <c r="GT85" s="31"/>
      <c r="GU85" s="31"/>
      <c r="GV85" s="31"/>
      <c r="GW85" s="31"/>
      <c r="GX85" s="31"/>
      <c r="GY85" s="31"/>
      <c r="GZ85" s="31"/>
      <c r="HA85" s="31"/>
      <c r="HB85" s="31"/>
      <c r="HC85" s="31"/>
      <c r="HD85" s="31"/>
      <c r="HE85" s="31"/>
      <c r="HF85" s="31"/>
      <c r="HG85" s="31"/>
      <c r="HH85" s="31"/>
      <c r="HI85" s="31"/>
      <c r="HJ85" s="31"/>
      <c r="HK85" s="31"/>
      <c r="HL85" s="31"/>
      <c r="HM85" s="31"/>
      <c r="HN85" s="31"/>
      <c r="HO85" s="31"/>
      <c r="HP85" s="31"/>
      <c r="HQ85" s="31"/>
      <c r="HR85" s="31"/>
      <c r="HS85" s="31"/>
      <c r="HT85" s="31"/>
      <c r="HU85" s="31"/>
      <c r="HV85" s="31"/>
      <c r="HW85" s="31"/>
      <c r="HX85" s="31"/>
      <c r="HY85" s="31"/>
      <c r="HZ85" s="31"/>
      <c r="IA85" s="31"/>
      <c r="IB85" s="31"/>
      <c r="IC85" s="31"/>
      <c r="ID85" s="31"/>
      <c r="IE85" s="31"/>
      <c r="IF85" s="31"/>
      <c r="IG85" s="31"/>
      <c r="IH85" s="31"/>
      <c r="II85" s="31"/>
      <c r="IJ85" s="31"/>
      <c r="IK85" s="31"/>
      <c r="IL85" s="31"/>
      <c r="IM85" s="31"/>
      <c r="IN85" s="31"/>
      <c r="IO85" s="31"/>
      <c r="IP85" s="31"/>
      <c r="IQ85" s="31"/>
      <c r="IR85" s="31"/>
      <c r="IS85" s="31"/>
      <c r="IT85" s="31"/>
      <c r="IU85" s="31"/>
      <c r="IV85" s="31"/>
    </row>
    <row r="86" spans="1:256" ht="10.5">
      <c r="A86" s="14"/>
      <c r="B86" s="14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1"/>
      <c r="CS86" s="31"/>
      <c r="CT86" s="31"/>
      <c r="CU86" s="31"/>
      <c r="CV86" s="31"/>
      <c r="CW86" s="31"/>
      <c r="CX86" s="31"/>
      <c r="CY86" s="31"/>
      <c r="CZ86" s="31"/>
      <c r="DA86" s="31"/>
      <c r="DB86" s="31"/>
      <c r="DC86" s="31"/>
      <c r="DD86" s="31"/>
      <c r="DE86" s="31"/>
      <c r="DF86" s="31"/>
      <c r="DG86" s="31"/>
      <c r="DH86" s="31"/>
      <c r="DI86" s="31"/>
      <c r="DJ86" s="31"/>
      <c r="DK86" s="31"/>
      <c r="DL86" s="31"/>
      <c r="DM86" s="31"/>
      <c r="DN86" s="31"/>
      <c r="DO86" s="31"/>
      <c r="DP86" s="31"/>
      <c r="DQ86" s="31"/>
      <c r="DR86" s="31"/>
      <c r="DS86" s="31"/>
      <c r="DT86" s="31"/>
      <c r="DU86" s="31"/>
      <c r="DV86" s="31"/>
      <c r="DW86" s="31"/>
      <c r="DX86" s="31"/>
      <c r="DY86" s="31"/>
      <c r="DZ86" s="31"/>
      <c r="EA86" s="31"/>
      <c r="EB86" s="31"/>
      <c r="EC86" s="31"/>
      <c r="ED86" s="31"/>
      <c r="EE86" s="31"/>
      <c r="EF86" s="31"/>
      <c r="EG86" s="31"/>
      <c r="EH86" s="31"/>
      <c r="EI86" s="31"/>
      <c r="EJ86" s="31"/>
      <c r="EK86" s="31"/>
      <c r="EL86" s="31"/>
      <c r="EM86" s="31"/>
      <c r="EN86" s="31"/>
      <c r="EO86" s="31"/>
      <c r="EP86" s="31"/>
      <c r="EQ86" s="31"/>
      <c r="ER86" s="31"/>
      <c r="ES86" s="31"/>
      <c r="ET86" s="31"/>
      <c r="EU86" s="31"/>
      <c r="EV86" s="31"/>
      <c r="EW86" s="31"/>
      <c r="EX86" s="31"/>
      <c r="EY86" s="31"/>
      <c r="EZ86" s="31"/>
      <c r="FA86" s="31"/>
      <c r="FB86" s="31"/>
      <c r="FC86" s="31"/>
      <c r="FD86" s="31"/>
      <c r="FE86" s="31"/>
      <c r="FF86" s="31"/>
      <c r="FG86" s="31"/>
      <c r="FH86" s="31"/>
      <c r="FI86" s="31"/>
      <c r="FJ86" s="31"/>
      <c r="FK86" s="31"/>
      <c r="FL86" s="31"/>
      <c r="FM86" s="31"/>
      <c r="FN86" s="31"/>
      <c r="FO86" s="31"/>
      <c r="FP86" s="31"/>
      <c r="FQ86" s="31"/>
      <c r="FR86" s="31"/>
      <c r="FS86" s="31"/>
      <c r="FT86" s="31"/>
      <c r="FU86" s="31"/>
      <c r="FV86" s="31"/>
      <c r="FW86" s="31"/>
      <c r="FX86" s="31"/>
      <c r="FY86" s="31"/>
      <c r="FZ86" s="31"/>
      <c r="GA86" s="31"/>
      <c r="GB86" s="31"/>
      <c r="GC86" s="31"/>
      <c r="GD86" s="31"/>
      <c r="GE86" s="31"/>
      <c r="GF86" s="31"/>
      <c r="GG86" s="31"/>
      <c r="GH86" s="31"/>
      <c r="GI86" s="31"/>
      <c r="GJ86" s="31"/>
      <c r="GK86" s="31"/>
      <c r="GL86" s="31"/>
      <c r="GM86" s="31"/>
      <c r="GN86" s="31"/>
      <c r="GO86" s="31"/>
      <c r="GP86" s="31"/>
      <c r="GQ86" s="31"/>
      <c r="GR86" s="31"/>
      <c r="GS86" s="31"/>
      <c r="GT86" s="31"/>
      <c r="GU86" s="31"/>
      <c r="GV86" s="31"/>
      <c r="GW86" s="31"/>
      <c r="GX86" s="31"/>
      <c r="GY86" s="31"/>
      <c r="GZ86" s="31"/>
      <c r="HA86" s="31"/>
      <c r="HB86" s="31"/>
      <c r="HC86" s="31"/>
      <c r="HD86" s="31"/>
      <c r="HE86" s="31"/>
      <c r="HF86" s="31"/>
      <c r="HG86" s="31"/>
      <c r="HH86" s="31"/>
      <c r="HI86" s="31"/>
      <c r="HJ86" s="31"/>
      <c r="HK86" s="31"/>
      <c r="HL86" s="31"/>
      <c r="HM86" s="31"/>
      <c r="HN86" s="31"/>
      <c r="HO86" s="31"/>
      <c r="HP86" s="31"/>
      <c r="HQ86" s="31"/>
      <c r="HR86" s="31"/>
      <c r="HS86" s="31"/>
      <c r="HT86" s="31"/>
      <c r="HU86" s="31"/>
      <c r="HV86" s="31"/>
      <c r="HW86" s="31"/>
      <c r="HX86" s="31"/>
      <c r="HY86" s="31"/>
      <c r="HZ86" s="31"/>
      <c r="IA86" s="31"/>
      <c r="IB86" s="31"/>
      <c r="IC86" s="31"/>
      <c r="ID86" s="31"/>
      <c r="IE86" s="31"/>
      <c r="IF86" s="31"/>
      <c r="IG86" s="31"/>
      <c r="IH86" s="31"/>
      <c r="II86" s="31"/>
      <c r="IJ86" s="31"/>
      <c r="IK86" s="31"/>
      <c r="IL86" s="31"/>
      <c r="IM86" s="31"/>
      <c r="IN86" s="31"/>
      <c r="IO86" s="31"/>
      <c r="IP86" s="31"/>
      <c r="IQ86" s="31"/>
      <c r="IR86" s="31"/>
      <c r="IS86" s="31"/>
      <c r="IT86" s="31"/>
      <c r="IU86" s="31"/>
      <c r="IV86" s="31"/>
    </row>
    <row r="87" spans="1:256" ht="10.5">
      <c r="A87" s="119"/>
      <c r="B87" s="119" t="s">
        <v>49</v>
      </c>
      <c r="C87" s="139">
        <f aca="true" t="shared" si="35" ref="C87:U87">SUM(C80:C85)</f>
        <v>5</v>
      </c>
      <c r="D87" s="139">
        <f>SUM(D80:D85)</f>
        <v>21930</v>
      </c>
      <c r="E87" s="139">
        <f>SUM(E80:E85)</f>
        <v>10004</v>
      </c>
      <c r="F87" s="139">
        <f t="shared" si="35"/>
        <v>8724</v>
      </c>
      <c r="G87" s="139">
        <f t="shared" si="35"/>
        <v>3613</v>
      </c>
      <c r="H87" s="139">
        <f t="shared" si="35"/>
        <v>4903</v>
      </c>
      <c r="I87" s="139">
        <f t="shared" si="35"/>
        <v>5799</v>
      </c>
      <c r="J87" s="139">
        <f t="shared" si="35"/>
        <v>6088</v>
      </c>
      <c r="K87" s="139">
        <f t="shared" si="35"/>
        <v>7534</v>
      </c>
      <c r="L87" s="139">
        <f t="shared" si="35"/>
        <v>7711</v>
      </c>
      <c r="M87" s="139">
        <f t="shared" si="35"/>
        <v>8693</v>
      </c>
      <c r="N87" s="139">
        <f t="shared" si="35"/>
        <v>8425</v>
      </c>
      <c r="O87" s="139">
        <f t="shared" si="35"/>
        <v>6076</v>
      </c>
      <c r="P87" s="139">
        <f t="shared" si="35"/>
        <v>2995</v>
      </c>
      <c r="Q87" s="139">
        <f t="shared" si="35"/>
        <v>1843</v>
      </c>
      <c r="R87" s="139">
        <f t="shared" si="35"/>
        <v>1503</v>
      </c>
      <c r="S87" s="139">
        <f t="shared" si="35"/>
        <v>1530</v>
      </c>
      <c r="T87" s="139">
        <f t="shared" si="35"/>
        <v>0</v>
      </c>
      <c r="U87" s="139">
        <f t="shared" si="35"/>
        <v>107376</v>
      </c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  <c r="CO87" s="31"/>
      <c r="CP87" s="31"/>
      <c r="CQ87" s="31"/>
      <c r="CR87" s="31"/>
      <c r="CS87" s="31"/>
      <c r="CT87" s="31"/>
      <c r="CU87" s="31"/>
      <c r="CV87" s="31"/>
      <c r="CW87" s="31"/>
      <c r="CX87" s="31"/>
      <c r="CY87" s="31"/>
      <c r="CZ87" s="31"/>
      <c r="DA87" s="31"/>
      <c r="DB87" s="31"/>
      <c r="DC87" s="31"/>
      <c r="DD87" s="31"/>
      <c r="DE87" s="31"/>
      <c r="DF87" s="31"/>
      <c r="DG87" s="31"/>
      <c r="DH87" s="31"/>
      <c r="DI87" s="31"/>
      <c r="DJ87" s="31"/>
      <c r="DK87" s="31"/>
      <c r="DL87" s="31"/>
      <c r="DM87" s="31"/>
      <c r="DN87" s="31"/>
      <c r="DO87" s="31"/>
      <c r="DP87" s="31"/>
      <c r="DQ87" s="31"/>
      <c r="DR87" s="31"/>
      <c r="DS87" s="31"/>
      <c r="DT87" s="31"/>
      <c r="DU87" s="31"/>
      <c r="DV87" s="31"/>
      <c r="DW87" s="31"/>
      <c r="DX87" s="31"/>
      <c r="DY87" s="31"/>
      <c r="DZ87" s="31"/>
      <c r="EA87" s="31"/>
      <c r="EB87" s="31"/>
      <c r="EC87" s="31"/>
      <c r="ED87" s="31"/>
      <c r="EE87" s="31"/>
      <c r="EF87" s="31"/>
      <c r="EG87" s="31"/>
      <c r="EH87" s="31"/>
      <c r="EI87" s="31"/>
      <c r="EJ87" s="31"/>
      <c r="EK87" s="31"/>
      <c r="EL87" s="31"/>
      <c r="EM87" s="31"/>
      <c r="EN87" s="31"/>
      <c r="EO87" s="31"/>
      <c r="EP87" s="31"/>
      <c r="EQ87" s="31"/>
      <c r="ER87" s="31"/>
      <c r="ES87" s="31"/>
      <c r="ET87" s="31"/>
      <c r="EU87" s="31"/>
      <c r="EV87" s="31"/>
      <c r="EW87" s="31"/>
      <c r="EX87" s="31"/>
      <c r="EY87" s="31"/>
      <c r="EZ87" s="31"/>
      <c r="FA87" s="31"/>
      <c r="FB87" s="31"/>
      <c r="FC87" s="31"/>
      <c r="FD87" s="31"/>
      <c r="FE87" s="31"/>
      <c r="FF87" s="31"/>
      <c r="FG87" s="31"/>
      <c r="FH87" s="31"/>
      <c r="FI87" s="31"/>
      <c r="FJ87" s="31"/>
      <c r="FK87" s="31"/>
      <c r="FL87" s="31"/>
      <c r="FM87" s="31"/>
      <c r="FN87" s="31"/>
      <c r="FO87" s="31"/>
      <c r="FP87" s="31"/>
      <c r="FQ87" s="31"/>
      <c r="FR87" s="31"/>
      <c r="FS87" s="31"/>
      <c r="FT87" s="31"/>
      <c r="FU87" s="31"/>
      <c r="FV87" s="31"/>
      <c r="FW87" s="31"/>
      <c r="FX87" s="31"/>
      <c r="FY87" s="31"/>
      <c r="FZ87" s="31"/>
      <c r="GA87" s="31"/>
      <c r="GB87" s="31"/>
      <c r="GC87" s="31"/>
      <c r="GD87" s="31"/>
      <c r="GE87" s="31"/>
      <c r="GF87" s="31"/>
      <c r="GG87" s="31"/>
      <c r="GH87" s="31"/>
      <c r="GI87" s="31"/>
      <c r="GJ87" s="31"/>
      <c r="GK87" s="31"/>
      <c r="GL87" s="31"/>
      <c r="GM87" s="31"/>
      <c r="GN87" s="31"/>
      <c r="GO87" s="31"/>
      <c r="GP87" s="31"/>
      <c r="GQ87" s="31"/>
      <c r="GR87" s="31"/>
      <c r="GS87" s="31"/>
      <c r="GT87" s="31"/>
      <c r="GU87" s="31"/>
      <c r="GV87" s="31"/>
      <c r="GW87" s="31"/>
      <c r="GX87" s="31"/>
      <c r="GY87" s="31"/>
      <c r="GZ87" s="31"/>
      <c r="HA87" s="31"/>
      <c r="HB87" s="31"/>
      <c r="HC87" s="31"/>
      <c r="HD87" s="31"/>
      <c r="HE87" s="31"/>
      <c r="HF87" s="31"/>
      <c r="HG87" s="31"/>
      <c r="HH87" s="31"/>
      <c r="HI87" s="31"/>
      <c r="HJ87" s="31"/>
      <c r="HK87" s="31"/>
      <c r="HL87" s="31"/>
      <c r="HM87" s="31"/>
      <c r="HN87" s="31"/>
      <c r="HO87" s="31"/>
      <c r="HP87" s="31"/>
      <c r="HQ87" s="31"/>
      <c r="HR87" s="31"/>
      <c r="HS87" s="31"/>
      <c r="HT87" s="31"/>
      <c r="HU87" s="31"/>
      <c r="HV87" s="31"/>
      <c r="HW87" s="31"/>
      <c r="HX87" s="31"/>
      <c r="HY87" s="31"/>
      <c r="HZ87" s="31"/>
      <c r="IA87" s="31"/>
      <c r="IB87" s="31"/>
      <c r="IC87" s="31"/>
      <c r="ID87" s="31"/>
      <c r="IE87" s="31"/>
      <c r="IF87" s="31"/>
      <c r="IG87" s="31"/>
      <c r="IH87" s="31"/>
      <c r="II87" s="31"/>
      <c r="IJ87" s="31"/>
      <c r="IK87" s="31"/>
      <c r="IL87" s="31"/>
      <c r="IM87" s="31"/>
      <c r="IN87" s="31"/>
      <c r="IO87" s="31"/>
      <c r="IP87" s="31"/>
      <c r="IQ87" s="31"/>
      <c r="IR87" s="31"/>
      <c r="IS87" s="31"/>
      <c r="IT87" s="31"/>
      <c r="IU87" s="31"/>
      <c r="IV87" s="31"/>
    </row>
    <row r="88" spans="1:256" ht="10.5">
      <c r="A88" s="14"/>
      <c r="B88" s="14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33"/>
      <c r="U88" s="58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  <c r="CO88" s="31"/>
      <c r="CP88" s="31"/>
      <c r="CQ88" s="31"/>
      <c r="CR88" s="31"/>
      <c r="CS88" s="31"/>
      <c r="CT88" s="31"/>
      <c r="CU88" s="31"/>
      <c r="CV88" s="31"/>
      <c r="CW88" s="31"/>
      <c r="CX88" s="31"/>
      <c r="CY88" s="31"/>
      <c r="CZ88" s="31"/>
      <c r="DA88" s="31"/>
      <c r="DB88" s="31"/>
      <c r="DC88" s="31"/>
      <c r="DD88" s="31"/>
      <c r="DE88" s="31"/>
      <c r="DF88" s="31"/>
      <c r="DG88" s="31"/>
      <c r="DH88" s="31"/>
      <c r="DI88" s="31"/>
      <c r="DJ88" s="31"/>
      <c r="DK88" s="31"/>
      <c r="DL88" s="31"/>
      <c r="DM88" s="31"/>
      <c r="DN88" s="31"/>
      <c r="DO88" s="31"/>
      <c r="DP88" s="31"/>
      <c r="DQ88" s="31"/>
      <c r="DR88" s="31"/>
      <c r="DS88" s="31"/>
      <c r="DT88" s="31"/>
      <c r="DU88" s="31"/>
      <c r="DV88" s="31"/>
      <c r="DW88" s="31"/>
      <c r="DX88" s="31"/>
      <c r="DY88" s="31"/>
      <c r="DZ88" s="31"/>
      <c r="EA88" s="31"/>
      <c r="EB88" s="31"/>
      <c r="EC88" s="31"/>
      <c r="ED88" s="31"/>
      <c r="EE88" s="31"/>
      <c r="EF88" s="31"/>
      <c r="EG88" s="31"/>
      <c r="EH88" s="31"/>
      <c r="EI88" s="31"/>
      <c r="EJ88" s="31"/>
      <c r="EK88" s="31"/>
      <c r="EL88" s="31"/>
      <c r="EM88" s="31"/>
      <c r="EN88" s="31"/>
      <c r="EO88" s="31"/>
      <c r="EP88" s="31"/>
      <c r="EQ88" s="31"/>
      <c r="ER88" s="31"/>
      <c r="ES88" s="31"/>
      <c r="ET88" s="31"/>
      <c r="EU88" s="31"/>
      <c r="EV88" s="31"/>
      <c r="EW88" s="31"/>
      <c r="EX88" s="31"/>
      <c r="EY88" s="31"/>
      <c r="EZ88" s="31"/>
      <c r="FA88" s="31"/>
      <c r="FB88" s="31"/>
      <c r="FC88" s="31"/>
      <c r="FD88" s="31"/>
      <c r="FE88" s="31"/>
      <c r="FF88" s="31"/>
      <c r="FG88" s="31"/>
      <c r="FH88" s="31"/>
      <c r="FI88" s="31"/>
      <c r="FJ88" s="31"/>
      <c r="FK88" s="31"/>
      <c r="FL88" s="31"/>
      <c r="FM88" s="31"/>
      <c r="FN88" s="31"/>
      <c r="FO88" s="31"/>
      <c r="FP88" s="31"/>
      <c r="FQ88" s="31"/>
      <c r="FR88" s="31"/>
      <c r="FS88" s="31"/>
      <c r="FT88" s="31"/>
      <c r="FU88" s="31"/>
      <c r="FV88" s="31"/>
      <c r="FW88" s="31"/>
      <c r="FX88" s="31"/>
      <c r="FY88" s="31"/>
      <c r="FZ88" s="31"/>
      <c r="GA88" s="31"/>
      <c r="GB88" s="31"/>
      <c r="GC88" s="31"/>
      <c r="GD88" s="31"/>
      <c r="GE88" s="31"/>
      <c r="GF88" s="31"/>
      <c r="GG88" s="31"/>
      <c r="GH88" s="31"/>
      <c r="GI88" s="31"/>
      <c r="GJ88" s="31"/>
      <c r="GK88" s="31"/>
      <c r="GL88" s="31"/>
      <c r="GM88" s="31"/>
      <c r="GN88" s="31"/>
      <c r="GO88" s="31"/>
      <c r="GP88" s="31"/>
      <c r="GQ88" s="31"/>
      <c r="GR88" s="31"/>
      <c r="GS88" s="31"/>
      <c r="GT88" s="31"/>
      <c r="GU88" s="31"/>
      <c r="GV88" s="31"/>
      <c r="GW88" s="31"/>
      <c r="GX88" s="31"/>
      <c r="GY88" s="31"/>
      <c r="GZ88" s="31"/>
      <c r="HA88" s="31"/>
      <c r="HB88" s="31"/>
      <c r="HC88" s="31"/>
      <c r="HD88" s="31"/>
      <c r="HE88" s="31"/>
      <c r="HF88" s="31"/>
      <c r="HG88" s="31"/>
      <c r="HH88" s="31"/>
      <c r="HI88" s="31"/>
      <c r="HJ88" s="31"/>
      <c r="HK88" s="31"/>
      <c r="HL88" s="31"/>
      <c r="HM88" s="31"/>
      <c r="HN88" s="31"/>
      <c r="HO88" s="31"/>
      <c r="HP88" s="31"/>
      <c r="HQ88" s="31"/>
      <c r="HR88" s="31"/>
      <c r="HS88" s="31"/>
      <c r="HT88" s="31"/>
      <c r="HU88" s="31"/>
      <c r="HV88" s="31"/>
      <c r="HW88" s="31"/>
      <c r="HX88" s="31"/>
      <c r="HY88" s="31"/>
      <c r="HZ88" s="31"/>
      <c r="IA88" s="31"/>
      <c r="IB88" s="31"/>
      <c r="IC88" s="31"/>
      <c r="ID88" s="31"/>
      <c r="IE88" s="31"/>
      <c r="IF88" s="31"/>
      <c r="IG88" s="31"/>
      <c r="IH88" s="31"/>
      <c r="II88" s="31"/>
      <c r="IJ88" s="31"/>
      <c r="IK88" s="31"/>
      <c r="IL88" s="31"/>
      <c r="IM88" s="31"/>
      <c r="IN88" s="31"/>
      <c r="IO88" s="31"/>
      <c r="IP88" s="31"/>
      <c r="IQ88" s="31"/>
      <c r="IR88" s="31"/>
      <c r="IS88" s="31"/>
      <c r="IT88" s="31"/>
      <c r="IU88" s="31"/>
      <c r="IV88" s="31"/>
    </row>
    <row r="89" spans="1:256" ht="10.5">
      <c r="A89" s="141"/>
      <c r="B89" s="141" t="s">
        <v>50</v>
      </c>
      <c r="C89" s="139">
        <f aca="true" t="shared" si="36" ref="C89:U89">C78+C87</f>
        <v>308</v>
      </c>
      <c r="D89" s="139">
        <f>D78+D87</f>
        <v>644372</v>
      </c>
      <c r="E89" s="139">
        <f>E78+E87</f>
        <v>224366</v>
      </c>
      <c r="F89" s="139">
        <f t="shared" si="36"/>
        <v>252323</v>
      </c>
      <c r="G89" s="139">
        <f t="shared" si="36"/>
        <v>275320</v>
      </c>
      <c r="H89" s="139">
        <f t="shared" si="36"/>
        <v>279914</v>
      </c>
      <c r="I89" s="139">
        <f t="shared" si="36"/>
        <v>269210</v>
      </c>
      <c r="J89" s="139">
        <f t="shared" si="36"/>
        <v>230448</v>
      </c>
      <c r="K89" s="139">
        <f t="shared" si="36"/>
        <v>212244</v>
      </c>
      <c r="L89" s="139">
        <f t="shared" si="36"/>
        <v>178098</v>
      </c>
      <c r="M89" s="139">
        <f t="shared" si="36"/>
        <v>138708</v>
      </c>
      <c r="N89" s="139">
        <f t="shared" si="36"/>
        <v>94649</v>
      </c>
      <c r="O89" s="139">
        <f t="shared" si="36"/>
        <v>56388</v>
      </c>
      <c r="P89" s="139">
        <f t="shared" si="36"/>
        <v>30778</v>
      </c>
      <c r="Q89" s="139">
        <f t="shared" si="36"/>
        <v>18851</v>
      </c>
      <c r="R89" s="139">
        <f t="shared" si="36"/>
        <v>12144</v>
      </c>
      <c r="S89" s="139">
        <f t="shared" si="36"/>
        <v>7852</v>
      </c>
      <c r="T89" s="139">
        <f t="shared" si="36"/>
        <v>0</v>
      </c>
      <c r="U89" s="139">
        <f t="shared" si="36"/>
        <v>2925973</v>
      </c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  <c r="CO89" s="31"/>
      <c r="CP89" s="31"/>
      <c r="CQ89" s="31"/>
      <c r="CR89" s="31"/>
      <c r="CS89" s="31"/>
      <c r="CT89" s="31"/>
      <c r="CU89" s="31"/>
      <c r="CV89" s="31"/>
      <c r="CW89" s="31"/>
      <c r="CX89" s="31"/>
      <c r="CY89" s="31"/>
      <c r="CZ89" s="31"/>
      <c r="DA89" s="31"/>
      <c r="DB89" s="31"/>
      <c r="DC89" s="31"/>
      <c r="DD89" s="31"/>
      <c r="DE89" s="31"/>
      <c r="DF89" s="31"/>
      <c r="DG89" s="31"/>
      <c r="DH89" s="31"/>
      <c r="DI89" s="31"/>
      <c r="DJ89" s="31"/>
      <c r="DK89" s="31"/>
      <c r="DL89" s="31"/>
      <c r="DM89" s="31"/>
      <c r="DN89" s="31"/>
      <c r="DO89" s="31"/>
      <c r="DP89" s="31"/>
      <c r="DQ89" s="31"/>
      <c r="DR89" s="31"/>
      <c r="DS89" s="31"/>
      <c r="DT89" s="31"/>
      <c r="DU89" s="31"/>
      <c r="DV89" s="31"/>
      <c r="DW89" s="31"/>
      <c r="DX89" s="31"/>
      <c r="DY89" s="31"/>
      <c r="DZ89" s="31"/>
      <c r="EA89" s="31"/>
      <c r="EB89" s="31"/>
      <c r="EC89" s="31"/>
      <c r="ED89" s="31"/>
      <c r="EE89" s="31"/>
      <c r="EF89" s="31"/>
      <c r="EG89" s="31"/>
      <c r="EH89" s="31"/>
      <c r="EI89" s="31"/>
      <c r="EJ89" s="31"/>
      <c r="EK89" s="31"/>
      <c r="EL89" s="31"/>
      <c r="EM89" s="31"/>
      <c r="EN89" s="31"/>
      <c r="EO89" s="31"/>
      <c r="EP89" s="31"/>
      <c r="EQ89" s="31"/>
      <c r="ER89" s="31"/>
      <c r="ES89" s="31"/>
      <c r="ET89" s="31"/>
      <c r="EU89" s="31"/>
      <c r="EV89" s="31"/>
      <c r="EW89" s="31"/>
      <c r="EX89" s="31"/>
      <c r="EY89" s="31"/>
      <c r="EZ89" s="31"/>
      <c r="FA89" s="31"/>
      <c r="FB89" s="31"/>
      <c r="FC89" s="31"/>
      <c r="FD89" s="31"/>
      <c r="FE89" s="31"/>
      <c r="FF89" s="31"/>
      <c r="FG89" s="31"/>
      <c r="FH89" s="31"/>
      <c r="FI89" s="31"/>
      <c r="FJ89" s="31"/>
      <c r="FK89" s="31"/>
      <c r="FL89" s="31"/>
      <c r="FM89" s="31"/>
      <c r="FN89" s="31"/>
      <c r="FO89" s="31"/>
      <c r="FP89" s="31"/>
      <c r="FQ89" s="31"/>
      <c r="FR89" s="31"/>
      <c r="FS89" s="31"/>
      <c r="FT89" s="31"/>
      <c r="FU89" s="31"/>
      <c r="FV89" s="31"/>
      <c r="FW89" s="31"/>
      <c r="FX89" s="31"/>
      <c r="FY89" s="31"/>
      <c r="FZ89" s="31"/>
      <c r="GA89" s="31"/>
      <c r="GB89" s="31"/>
      <c r="GC89" s="31"/>
      <c r="GD89" s="31"/>
      <c r="GE89" s="31"/>
      <c r="GF89" s="31"/>
      <c r="GG89" s="31"/>
      <c r="GH89" s="31"/>
      <c r="GI89" s="31"/>
      <c r="GJ89" s="31"/>
      <c r="GK89" s="31"/>
      <c r="GL89" s="31"/>
      <c r="GM89" s="31"/>
      <c r="GN89" s="31"/>
      <c r="GO89" s="31"/>
      <c r="GP89" s="31"/>
      <c r="GQ89" s="31"/>
      <c r="GR89" s="31"/>
      <c r="GS89" s="31"/>
      <c r="GT89" s="31"/>
      <c r="GU89" s="31"/>
      <c r="GV89" s="31"/>
      <c r="GW89" s="31"/>
      <c r="GX89" s="31"/>
      <c r="GY89" s="31"/>
      <c r="GZ89" s="31"/>
      <c r="HA89" s="31"/>
      <c r="HB89" s="31"/>
      <c r="HC89" s="31"/>
      <c r="HD89" s="31"/>
      <c r="HE89" s="31"/>
      <c r="HF89" s="31"/>
      <c r="HG89" s="31"/>
      <c r="HH89" s="31"/>
      <c r="HI89" s="31"/>
      <c r="HJ89" s="31"/>
      <c r="HK89" s="31"/>
      <c r="HL89" s="31"/>
      <c r="HM89" s="31"/>
      <c r="HN89" s="31"/>
      <c r="HO89" s="31"/>
      <c r="HP89" s="31"/>
      <c r="HQ89" s="31"/>
      <c r="HR89" s="31"/>
      <c r="HS89" s="31"/>
      <c r="HT89" s="31"/>
      <c r="HU89" s="31"/>
      <c r="HV89" s="31"/>
      <c r="HW89" s="31"/>
      <c r="HX89" s="31"/>
      <c r="HY89" s="31"/>
      <c r="HZ89" s="31"/>
      <c r="IA89" s="31"/>
      <c r="IB89" s="31"/>
      <c r="IC89" s="31"/>
      <c r="ID89" s="31"/>
      <c r="IE89" s="31"/>
      <c r="IF89" s="31"/>
      <c r="IG89" s="31"/>
      <c r="IH89" s="31"/>
      <c r="II89" s="31"/>
      <c r="IJ89" s="31"/>
      <c r="IK89" s="31"/>
      <c r="IL89" s="31"/>
      <c r="IM89" s="31"/>
      <c r="IN89" s="31"/>
      <c r="IO89" s="31"/>
      <c r="IP89" s="31"/>
      <c r="IQ89" s="31"/>
      <c r="IR89" s="31"/>
      <c r="IS89" s="31"/>
      <c r="IT89" s="31"/>
      <c r="IU89" s="31"/>
      <c r="IV89" s="31"/>
    </row>
    <row r="90" spans="1:256" ht="10.5">
      <c r="A90" s="14"/>
      <c r="B90" s="14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  <c r="CO90" s="31"/>
      <c r="CP90" s="31"/>
      <c r="CQ90" s="31"/>
      <c r="CR90" s="31"/>
      <c r="CS90" s="31"/>
      <c r="CT90" s="31"/>
      <c r="CU90" s="31"/>
      <c r="CV90" s="31"/>
      <c r="CW90" s="31"/>
      <c r="CX90" s="31"/>
      <c r="CY90" s="31"/>
      <c r="CZ90" s="31"/>
      <c r="DA90" s="31"/>
      <c r="DB90" s="31"/>
      <c r="DC90" s="31"/>
      <c r="DD90" s="31"/>
      <c r="DE90" s="31"/>
      <c r="DF90" s="31"/>
      <c r="DG90" s="31"/>
      <c r="DH90" s="31"/>
      <c r="DI90" s="31"/>
      <c r="DJ90" s="31"/>
      <c r="DK90" s="31"/>
      <c r="DL90" s="31"/>
      <c r="DM90" s="31"/>
      <c r="DN90" s="31"/>
      <c r="DO90" s="31"/>
      <c r="DP90" s="31"/>
      <c r="DQ90" s="31"/>
      <c r="DR90" s="31"/>
      <c r="DS90" s="31"/>
      <c r="DT90" s="31"/>
      <c r="DU90" s="31"/>
      <c r="DV90" s="31"/>
      <c r="DW90" s="31"/>
      <c r="DX90" s="31"/>
      <c r="DY90" s="31"/>
      <c r="DZ90" s="31"/>
      <c r="EA90" s="31"/>
      <c r="EB90" s="31"/>
      <c r="EC90" s="31"/>
      <c r="ED90" s="31"/>
      <c r="EE90" s="31"/>
      <c r="EF90" s="31"/>
      <c r="EG90" s="31"/>
      <c r="EH90" s="31"/>
      <c r="EI90" s="31"/>
      <c r="EJ90" s="31"/>
      <c r="EK90" s="31"/>
      <c r="EL90" s="31"/>
      <c r="EM90" s="31"/>
      <c r="EN90" s="31"/>
      <c r="EO90" s="31"/>
      <c r="EP90" s="31"/>
      <c r="EQ90" s="31"/>
      <c r="ER90" s="31"/>
      <c r="ES90" s="31"/>
      <c r="ET90" s="31"/>
      <c r="EU90" s="31"/>
      <c r="EV90" s="31"/>
      <c r="EW90" s="31"/>
      <c r="EX90" s="31"/>
      <c r="EY90" s="31"/>
      <c r="EZ90" s="31"/>
      <c r="FA90" s="31"/>
      <c r="FB90" s="31"/>
      <c r="FC90" s="31"/>
      <c r="FD90" s="31"/>
      <c r="FE90" s="31"/>
      <c r="FF90" s="31"/>
      <c r="FG90" s="31"/>
      <c r="FH90" s="31"/>
      <c r="FI90" s="31"/>
      <c r="FJ90" s="31"/>
      <c r="FK90" s="31"/>
      <c r="FL90" s="31"/>
      <c r="FM90" s="31"/>
      <c r="FN90" s="31"/>
      <c r="FO90" s="31"/>
      <c r="FP90" s="31"/>
      <c r="FQ90" s="31"/>
      <c r="FR90" s="31"/>
      <c r="FS90" s="31"/>
      <c r="FT90" s="31"/>
      <c r="FU90" s="31"/>
      <c r="FV90" s="31"/>
      <c r="FW90" s="31"/>
      <c r="FX90" s="31"/>
      <c r="FY90" s="31"/>
      <c r="FZ90" s="31"/>
      <c r="GA90" s="31"/>
      <c r="GB90" s="31"/>
      <c r="GC90" s="31"/>
      <c r="GD90" s="31"/>
      <c r="GE90" s="31"/>
      <c r="GF90" s="31"/>
      <c r="GG90" s="31"/>
      <c r="GH90" s="31"/>
      <c r="GI90" s="31"/>
      <c r="GJ90" s="31"/>
      <c r="GK90" s="31"/>
      <c r="GL90" s="31"/>
      <c r="GM90" s="31"/>
      <c r="GN90" s="31"/>
      <c r="GO90" s="31"/>
      <c r="GP90" s="31"/>
      <c r="GQ90" s="31"/>
      <c r="GR90" s="31"/>
      <c r="GS90" s="31"/>
      <c r="GT90" s="31"/>
      <c r="GU90" s="31"/>
      <c r="GV90" s="31"/>
      <c r="GW90" s="31"/>
      <c r="GX90" s="31"/>
      <c r="GY90" s="31"/>
      <c r="GZ90" s="31"/>
      <c r="HA90" s="31"/>
      <c r="HB90" s="31"/>
      <c r="HC90" s="31"/>
      <c r="HD90" s="31"/>
      <c r="HE90" s="31"/>
      <c r="HF90" s="31"/>
      <c r="HG90" s="31"/>
      <c r="HH90" s="31"/>
      <c r="HI90" s="31"/>
      <c r="HJ90" s="31"/>
      <c r="HK90" s="31"/>
      <c r="HL90" s="31"/>
      <c r="HM90" s="31"/>
      <c r="HN90" s="31"/>
      <c r="HO90" s="31"/>
      <c r="HP90" s="31"/>
      <c r="HQ90" s="31"/>
      <c r="HR90" s="31"/>
      <c r="HS90" s="31"/>
      <c r="HT90" s="31"/>
      <c r="HU90" s="31"/>
      <c r="HV90" s="31"/>
      <c r="HW90" s="31"/>
      <c r="HX90" s="31"/>
      <c r="HY90" s="31"/>
      <c r="HZ90" s="31"/>
      <c r="IA90" s="31"/>
      <c r="IB90" s="31"/>
      <c r="IC90" s="31"/>
      <c r="ID90" s="31"/>
      <c r="IE90" s="31"/>
      <c r="IF90" s="31"/>
      <c r="IG90" s="31"/>
      <c r="IH90" s="31"/>
      <c r="II90" s="31"/>
      <c r="IJ90" s="31"/>
      <c r="IK90" s="31"/>
      <c r="IL90" s="31"/>
      <c r="IM90" s="31"/>
      <c r="IN90" s="31"/>
      <c r="IO90" s="31"/>
      <c r="IP90" s="31"/>
      <c r="IQ90" s="31"/>
      <c r="IR90" s="31"/>
      <c r="IS90" s="31"/>
      <c r="IT90" s="31"/>
      <c r="IU90" s="31"/>
      <c r="IV90" s="31"/>
    </row>
    <row r="91" spans="1:256" ht="11.25" thickBot="1">
      <c r="A91" s="148"/>
      <c r="B91" s="148" t="s">
        <v>51</v>
      </c>
      <c r="C91" s="150">
        <f aca="true" t="shared" si="37" ref="C91:T91">(C89/$U89)</f>
        <v>0.00010526412923154109</v>
      </c>
      <c r="D91" s="150">
        <f>(D89/$U89)</f>
        <v>0.22022486195190455</v>
      </c>
      <c r="E91" s="150">
        <f>(E89/$U89)</f>
        <v>0.0766808169453375</v>
      </c>
      <c r="F91" s="150">
        <f t="shared" si="37"/>
        <v>0.08623558727301994</v>
      </c>
      <c r="G91" s="150">
        <f t="shared" si="37"/>
        <v>0.09409519500009057</v>
      </c>
      <c r="H91" s="150">
        <f t="shared" si="37"/>
        <v>0.0956652710055766</v>
      </c>
      <c r="I91" s="150">
        <f t="shared" si="37"/>
        <v>0.0920070007481272</v>
      </c>
      <c r="J91" s="150">
        <f t="shared" si="37"/>
        <v>0.07875944173100709</v>
      </c>
      <c r="K91" s="150">
        <f t="shared" si="37"/>
        <v>0.072537921573439</v>
      </c>
      <c r="L91" s="150">
        <f t="shared" si="37"/>
        <v>0.06086795742817859</v>
      </c>
      <c r="M91" s="150">
        <f t="shared" si="37"/>
        <v>0.0474057689527552</v>
      </c>
      <c r="N91" s="150">
        <f t="shared" si="37"/>
        <v>0.03234787197284459</v>
      </c>
      <c r="O91" s="150">
        <f t="shared" si="37"/>
        <v>0.019271538049052402</v>
      </c>
      <c r="P91" s="150">
        <f t="shared" si="37"/>
        <v>0.010518894056780428</v>
      </c>
      <c r="Q91" s="150">
        <f t="shared" si="37"/>
        <v>0.0064426431822850036</v>
      </c>
      <c r="R91" s="150">
        <f t="shared" si="37"/>
        <v>0.004150414238272192</v>
      </c>
      <c r="S91" s="150">
        <f t="shared" si="37"/>
        <v>0.0026835517620975996</v>
      </c>
      <c r="T91" s="150">
        <f t="shared" si="37"/>
        <v>0</v>
      </c>
      <c r="U91" s="150">
        <f>SUM(C91:T91)</f>
        <v>1</v>
      </c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  <c r="CO91" s="31"/>
      <c r="CP91" s="31"/>
      <c r="CQ91" s="31"/>
      <c r="CR91" s="31"/>
      <c r="CS91" s="31"/>
      <c r="CT91" s="31"/>
      <c r="CU91" s="31"/>
      <c r="CV91" s="31"/>
      <c r="CW91" s="31"/>
      <c r="CX91" s="31"/>
      <c r="CY91" s="31"/>
      <c r="CZ91" s="31"/>
      <c r="DA91" s="31"/>
      <c r="DB91" s="31"/>
      <c r="DC91" s="31"/>
      <c r="DD91" s="31"/>
      <c r="DE91" s="31"/>
      <c r="DF91" s="31"/>
      <c r="DG91" s="31"/>
      <c r="DH91" s="31"/>
      <c r="DI91" s="31"/>
      <c r="DJ91" s="31"/>
      <c r="DK91" s="31"/>
      <c r="DL91" s="31"/>
      <c r="DM91" s="31"/>
      <c r="DN91" s="31"/>
      <c r="DO91" s="31"/>
      <c r="DP91" s="31"/>
      <c r="DQ91" s="31"/>
      <c r="DR91" s="31"/>
      <c r="DS91" s="31"/>
      <c r="DT91" s="31"/>
      <c r="DU91" s="31"/>
      <c r="DV91" s="31"/>
      <c r="DW91" s="31"/>
      <c r="DX91" s="31"/>
      <c r="DY91" s="31"/>
      <c r="DZ91" s="31"/>
      <c r="EA91" s="31"/>
      <c r="EB91" s="31"/>
      <c r="EC91" s="31"/>
      <c r="ED91" s="31"/>
      <c r="EE91" s="31"/>
      <c r="EF91" s="31"/>
      <c r="EG91" s="31"/>
      <c r="EH91" s="31"/>
      <c r="EI91" s="31"/>
      <c r="EJ91" s="31"/>
      <c r="EK91" s="31"/>
      <c r="EL91" s="31"/>
      <c r="EM91" s="31"/>
      <c r="EN91" s="31"/>
      <c r="EO91" s="31"/>
      <c r="EP91" s="31"/>
      <c r="EQ91" s="31"/>
      <c r="ER91" s="31"/>
      <c r="ES91" s="31"/>
      <c r="ET91" s="31"/>
      <c r="EU91" s="31"/>
      <c r="EV91" s="31"/>
      <c r="EW91" s="31"/>
      <c r="EX91" s="31"/>
      <c r="EY91" s="31"/>
      <c r="EZ91" s="31"/>
      <c r="FA91" s="31"/>
      <c r="FB91" s="31"/>
      <c r="FC91" s="31"/>
      <c r="FD91" s="31"/>
      <c r="FE91" s="31"/>
      <c r="FF91" s="31"/>
      <c r="FG91" s="31"/>
      <c r="FH91" s="31"/>
      <c r="FI91" s="31"/>
      <c r="FJ91" s="31"/>
      <c r="FK91" s="31"/>
      <c r="FL91" s="31"/>
      <c r="FM91" s="31"/>
      <c r="FN91" s="31"/>
      <c r="FO91" s="31"/>
      <c r="FP91" s="31"/>
      <c r="FQ91" s="31"/>
      <c r="FR91" s="31"/>
      <c r="FS91" s="31"/>
      <c r="FT91" s="31"/>
      <c r="FU91" s="31"/>
      <c r="FV91" s="31"/>
      <c r="FW91" s="31"/>
      <c r="FX91" s="31"/>
      <c r="FY91" s="31"/>
      <c r="FZ91" s="31"/>
      <c r="GA91" s="31"/>
      <c r="GB91" s="31"/>
      <c r="GC91" s="31"/>
      <c r="GD91" s="31"/>
      <c r="GE91" s="31"/>
      <c r="GF91" s="31"/>
      <c r="GG91" s="31"/>
      <c r="GH91" s="31"/>
      <c r="GI91" s="31"/>
      <c r="GJ91" s="31"/>
      <c r="GK91" s="31"/>
      <c r="GL91" s="31"/>
      <c r="GM91" s="31"/>
      <c r="GN91" s="31"/>
      <c r="GO91" s="31"/>
      <c r="GP91" s="31"/>
      <c r="GQ91" s="31"/>
      <c r="GR91" s="31"/>
      <c r="GS91" s="31"/>
      <c r="GT91" s="31"/>
      <c r="GU91" s="31"/>
      <c r="GV91" s="31"/>
      <c r="GW91" s="31"/>
      <c r="GX91" s="31"/>
      <c r="GY91" s="31"/>
      <c r="GZ91" s="31"/>
      <c r="HA91" s="31"/>
      <c r="HB91" s="31"/>
      <c r="HC91" s="31"/>
      <c r="HD91" s="31"/>
      <c r="HE91" s="31"/>
      <c r="HF91" s="31"/>
      <c r="HG91" s="31"/>
      <c r="HH91" s="31"/>
      <c r="HI91" s="31"/>
      <c r="HJ91" s="31"/>
      <c r="HK91" s="31"/>
      <c r="HL91" s="31"/>
      <c r="HM91" s="31"/>
      <c r="HN91" s="31"/>
      <c r="HO91" s="31"/>
      <c r="HP91" s="31"/>
      <c r="HQ91" s="31"/>
      <c r="HR91" s="31"/>
      <c r="HS91" s="31"/>
      <c r="HT91" s="31"/>
      <c r="HU91" s="31"/>
      <c r="HV91" s="31"/>
      <c r="HW91" s="31"/>
      <c r="HX91" s="31"/>
      <c r="HY91" s="31"/>
      <c r="HZ91" s="31"/>
      <c r="IA91" s="31"/>
      <c r="IB91" s="31"/>
      <c r="IC91" s="31"/>
      <c r="ID91" s="31"/>
      <c r="IE91" s="31"/>
      <c r="IF91" s="31"/>
      <c r="IG91" s="31"/>
      <c r="IH91" s="31"/>
      <c r="II91" s="31"/>
      <c r="IJ91" s="31"/>
      <c r="IK91" s="31"/>
      <c r="IL91" s="31"/>
      <c r="IM91" s="31"/>
      <c r="IN91" s="31"/>
      <c r="IO91" s="31"/>
      <c r="IP91" s="31"/>
      <c r="IQ91" s="31"/>
      <c r="IR91" s="31"/>
      <c r="IS91" s="31"/>
      <c r="IT91" s="31"/>
      <c r="IU91" s="31"/>
      <c r="IV91" s="31"/>
    </row>
    <row r="92" spans="2:256" ht="10.5">
      <c r="B92" s="21" t="str">
        <f>+'Cartera masculina por edad'!B29</f>
        <v>Fuente: Superintendencia de Salud, Archivo Maestro de Beneficiarios.</v>
      </c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21" t="s">
        <v>1</v>
      </c>
      <c r="N92" s="21" t="s">
        <v>1</v>
      </c>
      <c r="O92" s="21" t="s">
        <v>1</v>
      </c>
      <c r="P92" s="21" t="s">
        <v>1</v>
      </c>
      <c r="Q92" s="14"/>
      <c r="R92" s="14"/>
      <c r="S92" s="21" t="s">
        <v>1</v>
      </c>
      <c r="T92" s="21" t="s">
        <v>1</v>
      </c>
      <c r="U92" s="2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  <c r="CO92" s="31"/>
      <c r="CP92" s="31"/>
      <c r="CQ92" s="31"/>
      <c r="CR92" s="31"/>
      <c r="CS92" s="31"/>
      <c r="CT92" s="31"/>
      <c r="CU92" s="31"/>
      <c r="CV92" s="31"/>
      <c r="CW92" s="31"/>
      <c r="CX92" s="31"/>
      <c r="CY92" s="31"/>
      <c r="CZ92" s="31"/>
      <c r="DA92" s="31"/>
      <c r="DB92" s="31"/>
      <c r="DC92" s="31"/>
      <c r="DD92" s="31"/>
      <c r="DE92" s="31"/>
      <c r="DF92" s="31"/>
      <c r="DG92" s="31"/>
      <c r="DH92" s="31"/>
      <c r="DI92" s="31"/>
      <c r="DJ92" s="31"/>
      <c r="DK92" s="31"/>
      <c r="DL92" s="31"/>
      <c r="DM92" s="31"/>
      <c r="DN92" s="31"/>
      <c r="DO92" s="31"/>
      <c r="DP92" s="31"/>
      <c r="DQ92" s="31"/>
      <c r="DR92" s="31"/>
      <c r="DS92" s="31"/>
      <c r="DT92" s="31"/>
      <c r="DU92" s="31"/>
      <c r="DV92" s="31"/>
      <c r="DW92" s="31"/>
      <c r="DX92" s="31"/>
      <c r="DY92" s="31"/>
      <c r="DZ92" s="31"/>
      <c r="EA92" s="31"/>
      <c r="EB92" s="31"/>
      <c r="EC92" s="31"/>
      <c r="ED92" s="31"/>
      <c r="EE92" s="31"/>
      <c r="EF92" s="31"/>
      <c r="EG92" s="31"/>
      <c r="EH92" s="31"/>
      <c r="EI92" s="31"/>
      <c r="EJ92" s="31"/>
      <c r="EK92" s="31"/>
      <c r="EL92" s="31"/>
      <c r="EM92" s="31"/>
      <c r="EN92" s="31"/>
      <c r="EO92" s="31"/>
      <c r="EP92" s="31"/>
      <c r="EQ92" s="31"/>
      <c r="ER92" s="31"/>
      <c r="ES92" s="31"/>
      <c r="ET92" s="31"/>
      <c r="EU92" s="31"/>
      <c r="EV92" s="31"/>
      <c r="EW92" s="31"/>
      <c r="EX92" s="31"/>
      <c r="EY92" s="31"/>
      <c r="EZ92" s="31"/>
      <c r="FA92" s="31"/>
      <c r="FB92" s="31"/>
      <c r="FC92" s="31"/>
      <c r="FD92" s="31"/>
      <c r="FE92" s="31"/>
      <c r="FF92" s="31"/>
      <c r="FG92" s="31"/>
      <c r="FH92" s="31"/>
      <c r="FI92" s="31"/>
      <c r="FJ92" s="31"/>
      <c r="FK92" s="31"/>
      <c r="FL92" s="31"/>
      <c r="FM92" s="31"/>
      <c r="FN92" s="31"/>
      <c r="FO92" s="31"/>
      <c r="FP92" s="31"/>
      <c r="FQ92" s="31"/>
      <c r="FR92" s="31"/>
      <c r="FS92" s="31"/>
      <c r="FT92" s="31"/>
      <c r="FU92" s="31"/>
      <c r="FV92" s="31"/>
      <c r="FW92" s="31"/>
      <c r="FX92" s="31"/>
      <c r="FY92" s="31"/>
      <c r="FZ92" s="31"/>
      <c r="GA92" s="31"/>
      <c r="GB92" s="31"/>
      <c r="GC92" s="31"/>
      <c r="GD92" s="31"/>
      <c r="GE92" s="31"/>
      <c r="GF92" s="31"/>
      <c r="GG92" s="31"/>
      <c r="GH92" s="31"/>
      <c r="GI92" s="31"/>
      <c r="GJ92" s="31"/>
      <c r="GK92" s="31"/>
      <c r="GL92" s="31"/>
      <c r="GM92" s="31"/>
      <c r="GN92" s="31"/>
      <c r="GO92" s="31"/>
      <c r="GP92" s="31"/>
      <c r="GQ92" s="31"/>
      <c r="GR92" s="31"/>
      <c r="GS92" s="31"/>
      <c r="GT92" s="31"/>
      <c r="GU92" s="31"/>
      <c r="GV92" s="31"/>
      <c r="GW92" s="31"/>
      <c r="GX92" s="31"/>
      <c r="GY92" s="31"/>
      <c r="GZ92" s="31"/>
      <c r="HA92" s="31"/>
      <c r="HB92" s="31"/>
      <c r="HC92" s="31"/>
      <c r="HD92" s="31"/>
      <c r="HE92" s="31"/>
      <c r="HF92" s="31"/>
      <c r="HG92" s="31"/>
      <c r="HH92" s="31"/>
      <c r="HI92" s="31"/>
      <c r="HJ92" s="31"/>
      <c r="HK92" s="31"/>
      <c r="HL92" s="31"/>
      <c r="HM92" s="31"/>
      <c r="HN92" s="31"/>
      <c r="HO92" s="31"/>
      <c r="HP92" s="31"/>
      <c r="HQ92" s="31"/>
      <c r="HR92" s="31"/>
      <c r="HS92" s="31"/>
      <c r="HT92" s="31"/>
      <c r="HU92" s="31"/>
      <c r="HV92" s="31"/>
      <c r="HW92" s="31"/>
      <c r="HX92" s="31"/>
      <c r="HY92" s="31"/>
      <c r="HZ92" s="31"/>
      <c r="IA92" s="31"/>
      <c r="IB92" s="31"/>
      <c r="IC92" s="31"/>
      <c r="ID92" s="31"/>
      <c r="IE92" s="31"/>
      <c r="IF92" s="31"/>
      <c r="IG92" s="31"/>
      <c r="IH92" s="31"/>
      <c r="II92" s="31"/>
      <c r="IJ92" s="31"/>
      <c r="IK92" s="31"/>
      <c r="IL92" s="31"/>
      <c r="IM92" s="31"/>
      <c r="IN92" s="31"/>
      <c r="IO92" s="31"/>
      <c r="IP92" s="31"/>
      <c r="IQ92" s="31"/>
      <c r="IR92" s="31"/>
      <c r="IS92" s="31"/>
      <c r="IT92" s="31"/>
      <c r="IU92" s="31"/>
      <c r="IV92" s="31"/>
    </row>
    <row r="93" spans="2:256" ht="10.5">
      <c r="B93" s="21" t="str">
        <f>+'Cartera masculina por edad'!B30</f>
        <v>(*) Son aquellos datos que no presentan información en el campo edad.</v>
      </c>
      <c r="C93" s="21"/>
      <c r="D93" s="21"/>
      <c r="E93" s="14"/>
      <c r="F93" s="14"/>
      <c r="G93" s="14"/>
      <c r="H93" s="14"/>
      <c r="I93" s="14"/>
      <c r="J93" s="14"/>
      <c r="K93" s="14"/>
      <c r="L93" s="14"/>
      <c r="M93" s="21" t="s">
        <v>1</v>
      </c>
      <c r="N93" s="21" t="s">
        <v>1</v>
      </c>
      <c r="O93" s="21" t="s">
        <v>1</v>
      </c>
      <c r="P93" s="21" t="s">
        <v>1</v>
      </c>
      <c r="Q93" s="14"/>
      <c r="R93" s="14"/>
      <c r="S93" s="21" t="s">
        <v>1</v>
      </c>
      <c r="T93" s="21" t="s">
        <v>1</v>
      </c>
      <c r="U93" s="2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  <c r="CO93" s="31"/>
      <c r="CP93" s="31"/>
      <c r="CQ93" s="31"/>
      <c r="CR93" s="31"/>
      <c r="CS93" s="31"/>
      <c r="CT93" s="31"/>
      <c r="CU93" s="31"/>
      <c r="CV93" s="31"/>
      <c r="CW93" s="31"/>
      <c r="CX93" s="31"/>
      <c r="CY93" s="31"/>
      <c r="CZ93" s="31"/>
      <c r="DA93" s="31"/>
      <c r="DB93" s="31"/>
      <c r="DC93" s="31"/>
      <c r="DD93" s="31"/>
      <c r="DE93" s="31"/>
      <c r="DF93" s="31"/>
      <c r="DG93" s="31"/>
      <c r="DH93" s="31"/>
      <c r="DI93" s="31"/>
      <c r="DJ93" s="31"/>
      <c r="DK93" s="31"/>
      <c r="DL93" s="31"/>
      <c r="DM93" s="31"/>
      <c r="DN93" s="31"/>
      <c r="DO93" s="31"/>
      <c r="DP93" s="31"/>
      <c r="DQ93" s="31"/>
      <c r="DR93" s="31"/>
      <c r="DS93" s="31"/>
      <c r="DT93" s="31"/>
      <c r="DU93" s="31"/>
      <c r="DV93" s="31"/>
      <c r="DW93" s="31"/>
      <c r="DX93" s="31"/>
      <c r="DY93" s="31"/>
      <c r="DZ93" s="31"/>
      <c r="EA93" s="31"/>
      <c r="EB93" s="31"/>
      <c r="EC93" s="31"/>
      <c r="ED93" s="31"/>
      <c r="EE93" s="31"/>
      <c r="EF93" s="31"/>
      <c r="EG93" s="31"/>
      <c r="EH93" s="31"/>
      <c r="EI93" s="31"/>
      <c r="EJ93" s="31"/>
      <c r="EK93" s="31"/>
      <c r="EL93" s="31"/>
      <c r="EM93" s="31"/>
      <c r="EN93" s="31"/>
      <c r="EO93" s="31"/>
      <c r="EP93" s="31"/>
      <c r="EQ93" s="31"/>
      <c r="ER93" s="31"/>
      <c r="ES93" s="31"/>
      <c r="ET93" s="31"/>
      <c r="EU93" s="31"/>
      <c r="EV93" s="31"/>
      <c r="EW93" s="31"/>
      <c r="EX93" s="31"/>
      <c r="EY93" s="31"/>
      <c r="EZ93" s="31"/>
      <c r="FA93" s="31"/>
      <c r="FB93" s="31"/>
      <c r="FC93" s="31"/>
      <c r="FD93" s="31"/>
      <c r="FE93" s="31"/>
      <c r="FF93" s="31"/>
      <c r="FG93" s="31"/>
      <c r="FH93" s="31"/>
      <c r="FI93" s="31"/>
      <c r="FJ93" s="31"/>
      <c r="FK93" s="31"/>
      <c r="FL93" s="31"/>
      <c r="FM93" s="31"/>
      <c r="FN93" s="31"/>
      <c r="FO93" s="31"/>
      <c r="FP93" s="31"/>
      <c r="FQ93" s="31"/>
      <c r="FR93" s="31"/>
      <c r="FS93" s="31"/>
      <c r="FT93" s="31"/>
      <c r="FU93" s="31"/>
      <c r="FV93" s="31"/>
      <c r="FW93" s="31"/>
      <c r="FX93" s="31"/>
      <c r="FY93" s="31"/>
      <c r="FZ93" s="31"/>
      <c r="GA93" s="31"/>
      <c r="GB93" s="31"/>
      <c r="GC93" s="31"/>
      <c r="GD93" s="31"/>
      <c r="GE93" s="31"/>
      <c r="GF93" s="31"/>
      <c r="GG93" s="31"/>
      <c r="GH93" s="31"/>
      <c r="GI93" s="31"/>
      <c r="GJ93" s="31"/>
      <c r="GK93" s="31"/>
      <c r="GL93" s="31"/>
      <c r="GM93" s="31"/>
      <c r="GN93" s="31"/>
      <c r="GO93" s="31"/>
      <c r="GP93" s="31"/>
      <c r="GQ93" s="31"/>
      <c r="GR93" s="31"/>
      <c r="GS93" s="31"/>
      <c r="GT93" s="31"/>
      <c r="GU93" s="31"/>
      <c r="GV93" s="31"/>
      <c r="GW93" s="31"/>
      <c r="GX93" s="31"/>
      <c r="GY93" s="31"/>
      <c r="GZ93" s="31"/>
      <c r="HA93" s="31"/>
      <c r="HB93" s="31"/>
      <c r="HC93" s="31"/>
      <c r="HD93" s="31"/>
      <c r="HE93" s="31"/>
      <c r="HF93" s="31"/>
      <c r="HG93" s="31"/>
      <c r="HH93" s="31"/>
      <c r="HI93" s="31"/>
      <c r="HJ93" s="31"/>
      <c r="HK93" s="31"/>
      <c r="HL93" s="31"/>
      <c r="HM93" s="31"/>
      <c r="HN93" s="31"/>
      <c r="HO93" s="31"/>
      <c r="HP93" s="31"/>
      <c r="HQ93" s="31"/>
      <c r="HR93" s="31"/>
      <c r="HS93" s="31"/>
      <c r="HT93" s="31"/>
      <c r="HU93" s="31"/>
      <c r="HV93" s="31"/>
      <c r="HW93" s="31"/>
      <c r="HX93" s="31"/>
      <c r="HY93" s="31"/>
      <c r="HZ93" s="31"/>
      <c r="IA93" s="31"/>
      <c r="IB93" s="31"/>
      <c r="IC93" s="31"/>
      <c r="ID93" s="31"/>
      <c r="IE93" s="31"/>
      <c r="IF93" s="31"/>
      <c r="IG93" s="31"/>
      <c r="IH93" s="31"/>
      <c r="II93" s="31"/>
      <c r="IJ93" s="31"/>
      <c r="IK93" s="31"/>
      <c r="IL93" s="31"/>
      <c r="IM93" s="31"/>
      <c r="IN93" s="31"/>
      <c r="IO93" s="31"/>
      <c r="IP93" s="31"/>
      <c r="IQ93" s="31"/>
      <c r="IR93" s="31"/>
      <c r="IS93" s="31"/>
      <c r="IT93" s="31"/>
      <c r="IU93" s="31"/>
      <c r="IV93" s="31"/>
    </row>
    <row r="94" spans="2:4" ht="10.5">
      <c r="B94" s="21" t="str">
        <f>+B62</f>
        <v>(**) Son aquellos datos que no presentan información en el campo sexo.</v>
      </c>
      <c r="C94" s="21"/>
      <c r="D94" s="21"/>
    </row>
    <row r="95" spans="3:4" ht="10.5">
      <c r="C95" s="21"/>
      <c r="D95" s="21"/>
    </row>
    <row r="96" spans="1:21" ht="14.25">
      <c r="A96" s="10" t="s">
        <v>224</v>
      </c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</row>
    <row r="97" ht="10.5"/>
    <row r="98" ht="10.5"/>
    <row r="99" ht="10.5"/>
    <row r="100" ht="10.5"/>
    <row r="101" ht="10.5"/>
    <row r="102" ht="10.5"/>
    <row r="103" ht="10.5"/>
    <row r="104" ht="10.5"/>
    <row r="105" ht="10.5"/>
    <row r="106" ht="10.5"/>
    <row r="107" ht="10.5"/>
    <row r="108" ht="10.5"/>
    <row r="109" ht="10.5"/>
    <row r="110" ht="10.5"/>
    <row r="111" ht="10.5"/>
    <row r="112" ht="10.5"/>
  </sheetData>
  <sheetProtection/>
  <mergeCells count="19">
    <mergeCell ref="B66:U66"/>
    <mergeCell ref="B34:U34"/>
    <mergeCell ref="B65:U65"/>
    <mergeCell ref="A1:T1"/>
    <mergeCell ref="A32:U32"/>
    <mergeCell ref="B2:T2"/>
    <mergeCell ref="B33:U33"/>
    <mergeCell ref="C5:R5"/>
    <mergeCell ref="B3:T3"/>
    <mergeCell ref="A96:U96"/>
    <mergeCell ref="A64:U64"/>
    <mergeCell ref="C68:S68"/>
    <mergeCell ref="S5:S6"/>
    <mergeCell ref="T36:T37"/>
    <mergeCell ref="T68:T69"/>
    <mergeCell ref="U36:U37"/>
    <mergeCell ref="U68:U69"/>
    <mergeCell ref="T5:T6"/>
    <mergeCell ref="C36:S36"/>
  </mergeCells>
  <hyperlinks>
    <hyperlink ref="A1" location="Indice!A1" display="Volver"/>
    <hyperlink ref="A32" location="Indice!A1" display="Volver"/>
    <hyperlink ref="A64" location="Indice!A1" display="Volver"/>
    <hyperlink ref="A96" location="Indice!A1" display="Volver"/>
  </hyperlinks>
  <printOptions horizontalCentered="1" verticalCentered="1"/>
  <pageMargins left="0.3937007874015748" right="0.3937007874015748" top="0.1968503937007874" bottom="0.1968503937007874" header="0" footer="0"/>
  <pageSetup fitToHeight="1" fitToWidth="1" horizontalDpi="600" verticalDpi="600" orientation="landscape" scale="8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/>
  <dimension ref="A1:P39"/>
  <sheetViews>
    <sheetView showGridLines="0" zoomScalePageLayoutView="0" workbookViewId="0" topLeftCell="A1">
      <selection activeCell="A1" sqref="A1"/>
    </sheetView>
  </sheetViews>
  <sheetFormatPr defaultColWidth="0" defaultRowHeight="15" zeroHeight="1"/>
  <cols>
    <col min="1" max="1" width="4.69921875" style="11" customWidth="1"/>
    <col min="2" max="2" width="22.3984375" style="11" customWidth="1"/>
    <col min="3" max="8" width="10.69921875" style="11" customWidth="1"/>
    <col min="9" max="9" width="3.19921875" style="11" hidden="1" customWidth="1"/>
    <col min="10" max="10" width="10.09765625" style="11" hidden="1" customWidth="1"/>
    <col min="11" max="11" width="12.19921875" style="11" hidden="1" customWidth="1"/>
    <col min="12" max="12" width="10.09765625" style="11" hidden="1" customWidth="1"/>
    <col min="13" max="13" width="12.19921875" style="11" hidden="1" customWidth="1"/>
    <col min="14" max="14" width="10.09765625" style="11" hidden="1" customWidth="1"/>
    <col min="15" max="15" width="12.19921875" style="11" hidden="1" customWidth="1"/>
    <col min="16" max="16384" width="0" style="11" hidden="1" customWidth="1"/>
  </cols>
  <sheetData>
    <row r="1" spans="2:8" ht="14.25">
      <c r="B1" s="10" t="s">
        <v>224</v>
      </c>
      <c r="C1" s="10"/>
      <c r="D1" s="10"/>
      <c r="E1" s="10"/>
      <c r="F1" s="10"/>
      <c r="G1" s="10"/>
      <c r="H1" s="10"/>
    </row>
    <row r="2" spans="2:9" ht="13.5">
      <c r="B2" s="12" t="s">
        <v>0</v>
      </c>
      <c r="C2" s="12"/>
      <c r="D2" s="12"/>
      <c r="E2" s="12"/>
      <c r="F2" s="12"/>
      <c r="G2" s="12"/>
      <c r="H2" s="12"/>
      <c r="I2" s="37"/>
    </row>
    <row r="3" spans="2:9" ht="13.5">
      <c r="B3" s="12" t="s">
        <v>261</v>
      </c>
      <c r="C3" s="12"/>
      <c r="D3" s="12"/>
      <c r="E3" s="12"/>
      <c r="F3" s="12"/>
      <c r="G3" s="12"/>
      <c r="H3" s="12"/>
      <c r="I3" s="37"/>
    </row>
    <row r="4" spans="1:7" ht="11.25" thickBot="1">
      <c r="A4" s="39"/>
      <c r="B4" s="31"/>
      <c r="C4" s="31"/>
      <c r="D4" s="31"/>
      <c r="E4" s="31"/>
      <c r="F4" s="31"/>
      <c r="G4" s="31"/>
    </row>
    <row r="5" spans="1:9" ht="10.5">
      <c r="A5" s="40"/>
      <c r="B5" s="127" t="s">
        <v>1</v>
      </c>
      <c r="C5" s="187" t="s">
        <v>2</v>
      </c>
      <c r="D5" s="188" t="s">
        <v>3</v>
      </c>
      <c r="E5" s="188"/>
      <c r="F5" s="188"/>
      <c r="G5" s="188"/>
      <c r="H5" s="192" t="s">
        <v>4</v>
      </c>
      <c r="I5" s="41"/>
    </row>
    <row r="6" spans="1:9" ht="10.5">
      <c r="A6" s="40"/>
      <c r="B6" s="135" t="s">
        <v>5</v>
      </c>
      <c r="C6" s="189" t="s">
        <v>6</v>
      </c>
      <c r="D6" s="189" t="s">
        <v>7</v>
      </c>
      <c r="E6" s="189" t="s">
        <v>8</v>
      </c>
      <c r="F6" s="189" t="s">
        <v>9</v>
      </c>
      <c r="G6" s="189" t="s">
        <v>10</v>
      </c>
      <c r="H6" s="190" t="s">
        <v>11</v>
      </c>
      <c r="I6" s="41"/>
    </row>
    <row r="7" spans="1:9" ht="10.5">
      <c r="A7" s="42"/>
      <c r="B7" s="43" t="s">
        <v>12</v>
      </c>
      <c r="C7" s="44">
        <v>273448</v>
      </c>
      <c r="D7" s="44">
        <f>SUM(D22:D24)</f>
        <v>64116</v>
      </c>
      <c r="E7" s="44">
        <f>SUM(D25:D27)</f>
        <v>73969</v>
      </c>
      <c r="F7" s="44">
        <f>SUM(D28:D30)</f>
        <v>70792</v>
      </c>
      <c r="G7" s="44">
        <f>SUM(D31:D33)</f>
        <v>66414</v>
      </c>
      <c r="H7" s="44">
        <f>SUM(D7:G7)</f>
        <v>275291</v>
      </c>
      <c r="I7" s="44"/>
    </row>
    <row r="8" spans="1:9" ht="10.5">
      <c r="A8" s="42"/>
      <c r="C8" s="44"/>
      <c r="D8" s="44"/>
      <c r="E8" s="44"/>
      <c r="F8" s="44"/>
      <c r="G8" s="44"/>
      <c r="H8" s="44"/>
      <c r="I8" s="44"/>
    </row>
    <row r="9" spans="1:9" ht="10.5">
      <c r="A9" s="42"/>
      <c r="B9" s="118" t="s">
        <v>13</v>
      </c>
      <c r="C9" s="191">
        <v>227299</v>
      </c>
      <c r="D9" s="191">
        <f>SUM(D10:D12)</f>
        <v>46184</v>
      </c>
      <c r="E9" s="191">
        <f>SUM(E10:E12)</f>
        <v>53696</v>
      </c>
      <c r="F9" s="191">
        <f>SUM(F10:F12)</f>
        <v>53744</v>
      </c>
      <c r="G9" s="191">
        <f>SUM(G10:G12)</f>
        <v>48868</v>
      </c>
      <c r="H9" s="191">
        <f>SUM(H10:H12)</f>
        <v>202492</v>
      </c>
      <c r="I9" s="44"/>
    </row>
    <row r="10" spans="1:9" ht="10.5">
      <c r="A10" s="42"/>
      <c r="B10" s="45" t="s">
        <v>14</v>
      </c>
      <c r="C10" s="44">
        <v>157039</v>
      </c>
      <c r="D10" s="44">
        <f>SUM(E22:E24)</f>
        <v>31703</v>
      </c>
      <c r="E10" s="44">
        <f>SUM(E25:E27)</f>
        <v>35560</v>
      </c>
      <c r="F10" s="44">
        <f>SUM(E28:E30)</f>
        <v>35799</v>
      </c>
      <c r="G10" s="44">
        <f>SUM(E31:E33)</f>
        <v>32222</v>
      </c>
      <c r="H10" s="44">
        <f>SUM(D10:G10)</f>
        <v>135284</v>
      </c>
      <c r="I10" s="44"/>
    </row>
    <row r="11" spans="1:9" ht="10.5">
      <c r="A11" s="42"/>
      <c r="B11" s="45" t="s">
        <v>15</v>
      </c>
      <c r="C11" s="44">
        <v>63024</v>
      </c>
      <c r="D11" s="44">
        <f>SUM(F22:F24)</f>
        <v>12656</v>
      </c>
      <c r="E11" s="44">
        <f>SUM(F25:F27)</f>
        <v>16292</v>
      </c>
      <c r="F11" s="44">
        <f>SUM(F28:F30)</f>
        <v>16094</v>
      </c>
      <c r="G11" s="44">
        <f>SUM(F31:F33)</f>
        <v>15030</v>
      </c>
      <c r="H11" s="44">
        <f>SUM(D11:G11)</f>
        <v>60072</v>
      </c>
      <c r="I11" s="44"/>
    </row>
    <row r="12" spans="1:9" ht="11.25" thickBot="1">
      <c r="A12" s="42"/>
      <c r="B12" s="46" t="s">
        <v>243</v>
      </c>
      <c r="C12" s="47">
        <v>7236</v>
      </c>
      <c r="D12" s="47">
        <f>SUM(G22:G24)</f>
        <v>1825</v>
      </c>
      <c r="E12" s="47">
        <f>SUM(G25:G27)</f>
        <v>1844</v>
      </c>
      <c r="F12" s="47">
        <f>SUM(G28:G30)</f>
        <v>1851</v>
      </c>
      <c r="G12" s="47">
        <f>SUM(G31:G33)</f>
        <v>1616</v>
      </c>
      <c r="H12" s="47">
        <f>SUM(D12:G12)</f>
        <v>7136</v>
      </c>
      <c r="I12" s="48"/>
    </row>
    <row r="13" spans="1:2" ht="10.5">
      <c r="A13" s="42"/>
      <c r="B13" s="11" t="s">
        <v>234</v>
      </c>
    </row>
    <row r="14" ht="10.5"/>
    <row r="15" ht="10.5"/>
    <row r="16" spans="1:8" ht="12.75">
      <c r="A16" s="49"/>
      <c r="B16" s="49"/>
      <c r="C16" s="49"/>
      <c r="D16" s="49"/>
      <c r="E16" s="49"/>
      <c r="F16" s="49"/>
      <c r="G16" s="49"/>
      <c r="H16" s="49"/>
    </row>
    <row r="17" spans="2:9" ht="13.5">
      <c r="B17" s="12" t="s">
        <v>16</v>
      </c>
      <c r="C17" s="12"/>
      <c r="D17" s="12"/>
      <c r="E17" s="12"/>
      <c r="F17" s="12"/>
      <c r="G17" s="12"/>
      <c r="H17" s="12"/>
      <c r="I17" s="37"/>
    </row>
    <row r="18" spans="2:9" ht="13.5">
      <c r="B18" s="12" t="s">
        <v>260</v>
      </c>
      <c r="C18" s="12"/>
      <c r="D18" s="12"/>
      <c r="E18" s="12"/>
      <c r="F18" s="12"/>
      <c r="G18" s="12"/>
      <c r="H18" s="12"/>
      <c r="I18" s="37"/>
    </row>
    <row r="19" ht="11.25" thickBot="1"/>
    <row r="20" spans="2:9" ht="10.5">
      <c r="B20" s="127" t="s">
        <v>1</v>
      </c>
      <c r="C20" s="127"/>
      <c r="D20" s="187" t="s">
        <v>5</v>
      </c>
      <c r="E20" s="188" t="s">
        <v>17</v>
      </c>
      <c r="F20" s="188"/>
      <c r="G20" s="188"/>
      <c r="H20" s="188"/>
      <c r="I20" s="50"/>
    </row>
    <row r="21" spans="2:15" ht="10.5">
      <c r="B21" s="135" t="s">
        <v>18</v>
      </c>
      <c r="C21" s="135"/>
      <c r="D21" s="189" t="s">
        <v>19</v>
      </c>
      <c r="E21" s="190" t="s">
        <v>20</v>
      </c>
      <c r="F21" s="190" t="s">
        <v>21</v>
      </c>
      <c r="G21" s="190" t="s">
        <v>244</v>
      </c>
      <c r="H21" s="190" t="s">
        <v>4</v>
      </c>
      <c r="I21" s="41"/>
      <c r="J21" s="11" t="s">
        <v>5</v>
      </c>
      <c r="K21" s="11" t="s">
        <v>13</v>
      </c>
      <c r="L21" s="11" t="s">
        <v>5</v>
      </c>
      <c r="M21" s="11" t="s">
        <v>13</v>
      </c>
      <c r="N21" s="11" t="s">
        <v>5</v>
      </c>
      <c r="O21" s="11" t="s">
        <v>13</v>
      </c>
    </row>
    <row r="22" spans="2:9" ht="10.5">
      <c r="B22" s="11" t="s">
        <v>22</v>
      </c>
      <c r="D22" s="30">
        <v>19983</v>
      </c>
      <c r="E22" s="30">
        <v>10173</v>
      </c>
      <c r="F22" s="30">
        <v>4252</v>
      </c>
      <c r="G22" s="30">
        <v>591</v>
      </c>
      <c r="H22" s="30">
        <f aca="true" t="shared" si="0" ref="H22:H33">SUM(E22:G22)</f>
        <v>15016</v>
      </c>
      <c r="I22" s="30"/>
    </row>
    <row r="23" spans="2:9" ht="10.5">
      <c r="B23" s="11" t="s">
        <v>23</v>
      </c>
      <c r="D23" s="30">
        <v>17908</v>
      </c>
      <c r="E23" s="30">
        <v>8746</v>
      </c>
      <c r="F23" s="30">
        <v>3791</v>
      </c>
      <c r="G23" s="30">
        <v>515</v>
      </c>
      <c r="H23" s="30">
        <f t="shared" si="0"/>
        <v>13052</v>
      </c>
      <c r="I23" s="30"/>
    </row>
    <row r="24" spans="2:11" ht="10.5">
      <c r="B24" s="11" t="s">
        <v>24</v>
      </c>
      <c r="D24" s="30">
        <v>26225</v>
      </c>
      <c r="E24" s="30">
        <v>12784</v>
      </c>
      <c r="F24" s="30">
        <v>4613</v>
      </c>
      <c r="G24" s="30">
        <v>719</v>
      </c>
      <c r="H24" s="30">
        <f t="shared" si="0"/>
        <v>18116</v>
      </c>
      <c r="I24" s="30"/>
      <c r="J24" s="11">
        <f>SUM(D22:D24)</f>
        <v>64116</v>
      </c>
      <c r="K24" s="11">
        <f>SUM(H22:H24)</f>
        <v>46184</v>
      </c>
    </row>
    <row r="25" spans="2:9" ht="10.5">
      <c r="B25" s="11" t="s">
        <v>25</v>
      </c>
      <c r="D25" s="30">
        <v>24023</v>
      </c>
      <c r="E25" s="30">
        <v>11866</v>
      </c>
      <c r="F25" s="30">
        <v>4913</v>
      </c>
      <c r="G25" s="30">
        <v>614</v>
      </c>
      <c r="H25" s="30">
        <f t="shared" si="0"/>
        <v>17393</v>
      </c>
      <c r="I25" s="30"/>
    </row>
    <row r="26" spans="2:9" ht="10.5">
      <c r="B26" s="11" t="s">
        <v>26</v>
      </c>
      <c r="D26" s="30">
        <v>25800</v>
      </c>
      <c r="E26" s="30">
        <v>12438</v>
      </c>
      <c r="F26" s="30">
        <v>4940</v>
      </c>
      <c r="G26" s="30">
        <v>599</v>
      </c>
      <c r="H26" s="30">
        <f t="shared" si="0"/>
        <v>17977</v>
      </c>
      <c r="I26" s="30"/>
    </row>
    <row r="27" spans="2:15" ht="10.5">
      <c r="B27" s="11" t="s">
        <v>27</v>
      </c>
      <c r="D27" s="30">
        <v>24146</v>
      </c>
      <c r="E27" s="30">
        <v>11256</v>
      </c>
      <c r="F27" s="30">
        <v>6439</v>
      </c>
      <c r="G27" s="30">
        <v>631</v>
      </c>
      <c r="H27" s="30">
        <f t="shared" si="0"/>
        <v>18326</v>
      </c>
      <c r="I27" s="30"/>
      <c r="J27" s="11">
        <f>SUM(D25:D27)</f>
        <v>73969</v>
      </c>
      <c r="K27" s="11">
        <f>SUM(H25:H27)</f>
        <v>53696</v>
      </c>
      <c r="L27" s="11">
        <f>SUM(J24:J27)</f>
        <v>138085</v>
      </c>
      <c r="M27" s="11">
        <f>SUM(K24:K27)</f>
        <v>99880</v>
      </c>
      <c r="N27" s="11">
        <f>+'Suscrip y desahucio por isapre'!$C$26</f>
        <v>275291</v>
      </c>
      <c r="O27" s="11">
        <f>+'Suscrip y desahucio por isapre'!$G$26</f>
        <v>202492</v>
      </c>
    </row>
    <row r="28" spans="2:16" ht="10.5">
      <c r="B28" s="11" t="s">
        <v>28</v>
      </c>
      <c r="D28" s="30">
        <v>23627</v>
      </c>
      <c r="E28" s="30">
        <v>11866</v>
      </c>
      <c r="F28" s="30">
        <v>5608</v>
      </c>
      <c r="G28" s="30">
        <v>594</v>
      </c>
      <c r="H28" s="30">
        <f t="shared" si="0"/>
        <v>18068</v>
      </c>
      <c r="I28" s="30"/>
      <c r="N28" s="11">
        <f>+N27-L27</f>
        <v>137206</v>
      </c>
      <c r="O28" s="11">
        <f>+O27-M27</f>
        <v>102612</v>
      </c>
      <c r="P28" s="11" t="s">
        <v>29</v>
      </c>
    </row>
    <row r="29" spans="2:9" ht="10.5">
      <c r="B29" s="11" t="s">
        <v>30</v>
      </c>
      <c r="D29" s="30">
        <v>24944</v>
      </c>
      <c r="E29" s="30">
        <v>12641</v>
      </c>
      <c r="F29" s="30">
        <v>5503</v>
      </c>
      <c r="G29" s="30">
        <v>641</v>
      </c>
      <c r="H29" s="30">
        <f t="shared" si="0"/>
        <v>18785</v>
      </c>
      <c r="I29" s="30"/>
    </row>
    <row r="30" spans="2:15" ht="10.5">
      <c r="B30" s="11" t="s">
        <v>31</v>
      </c>
      <c r="D30" s="30">
        <v>22221</v>
      </c>
      <c r="E30" s="30">
        <v>11292</v>
      </c>
      <c r="F30" s="30">
        <v>4983</v>
      </c>
      <c r="G30" s="30">
        <v>616</v>
      </c>
      <c r="H30" s="30">
        <f t="shared" si="0"/>
        <v>16891</v>
      </c>
      <c r="I30" s="30"/>
      <c r="J30" s="11">
        <f>SUM(D28:D30)</f>
        <v>70792</v>
      </c>
      <c r="K30" s="11">
        <f>SUM(H28:H30)</f>
        <v>53744</v>
      </c>
      <c r="L30" s="11">
        <f>SUM(J24:J30)</f>
        <v>208877</v>
      </c>
      <c r="M30" s="11">
        <f>SUM(K24:K29)</f>
        <v>99880</v>
      </c>
      <c r="N30" s="11">
        <f>+'Suscrip y desahucio por isapre'!$C$26</f>
        <v>275291</v>
      </c>
      <c r="O30" s="11">
        <f>+'Suscrip y desahucio por isapre'!$G$26</f>
        <v>202492</v>
      </c>
    </row>
    <row r="31" spans="2:15" ht="10.5">
      <c r="B31" s="11" t="s">
        <v>32</v>
      </c>
      <c r="D31" s="30">
        <v>22355</v>
      </c>
      <c r="E31" s="30">
        <v>10865</v>
      </c>
      <c r="F31" s="30">
        <v>5000</v>
      </c>
      <c r="G31" s="30">
        <v>508</v>
      </c>
      <c r="H31" s="30">
        <f t="shared" si="0"/>
        <v>16373</v>
      </c>
      <c r="I31" s="30"/>
      <c r="N31" s="11">
        <f>+N30-L30</f>
        <v>66414</v>
      </c>
      <c r="O31" s="11">
        <f>+O30-M30</f>
        <v>102612</v>
      </c>
    </row>
    <row r="32" spans="2:9" ht="10.5">
      <c r="B32" s="11" t="s">
        <v>33</v>
      </c>
      <c r="D32" s="30">
        <v>24331</v>
      </c>
      <c r="E32" s="30">
        <v>11787</v>
      </c>
      <c r="F32" s="30">
        <v>4991</v>
      </c>
      <c r="G32" s="30">
        <v>561</v>
      </c>
      <c r="H32" s="30">
        <f t="shared" si="0"/>
        <v>17339</v>
      </c>
      <c r="I32" s="30"/>
    </row>
    <row r="33" spans="2:15" ht="10.5">
      <c r="B33" s="11" t="s">
        <v>34</v>
      </c>
      <c r="D33" s="30">
        <v>19728</v>
      </c>
      <c r="E33" s="30">
        <v>9570</v>
      </c>
      <c r="F33" s="30">
        <v>5039</v>
      </c>
      <c r="G33" s="30">
        <v>547</v>
      </c>
      <c r="H33" s="30">
        <f t="shared" si="0"/>
        <v>15156</v>
      </c>
      <c r="I33" s="30"/>
      <c r="J33" s="11">
        <f>SUM(D31:D33)</f>
        <v>66414</v>
      </c>
      <c r="K33" s="11">
        <f>SUM(H31:H33)</f>
        <v>48868</v>
      </c>
      <c r="L33" s="11">
        <f>SUM(J24:J33)</f>
        <v>275291</v>
      </c>
      <c r="M33" s="11">
        <f>SUM(K24:K33)</f>
        <v>202492</v>
      </c>
      <c r="N33" s="11">
        <f>+'Suscrip y desahucio por isapre'!$C$26</f>
        <v>275291</v>
      </c>
      <c r="O33" s="11">
        <f>+'Suscrip y desahucio por isapre'!$G$26</f>
        <v>202492</v>
      </c>
    </row>
    <row r="34" spans="4:15" ht="10.5">
      <c r="D34" s="30"/>
      <c r="E34" s="30"/>
      <c r="F34" s="30"/>
      <c r="G34" s="30"/>
      <c r="H34" s="30"/>
      <c r="I34" s="30"/>
      <c r="N34" s="11">
        <f>+N33-L33</f>
        <v>0</v>
      </c>
      <c r="O34" s="11">
        <f>+O33-M33</f>
        <v>0</v>
      </c>
    </row>
    <row r="35" spans="2:9" ht="11.25" thickBot="1">
      <c r="B35" s="186" t="s">
        <v>35</v>
      </c>
      <c r="C35" s="186"/>
      <c r="D35" s="155">
        <f>SUM(D22:D34)</f>
        <v>275291</v>
      </c>
      <c r="E35" s="155">
        <f>SUM(E22:E34)</f>
        <v>135284</v>
      </c>
      <c r="F35" s="155">
        <f>SUM(F22:F34)</f>
        <v>60072</v>
      </c>
      <c r="G35" s="155">
        <f>SUM(G22:G34)</f>
        <v>7136</v>
      </c>
      <c r="H35" s="155">
        <f>SUM(H22:H34)</f>
        <v>202492</v>
      </c>
      <c r="I35" s="51"/>
    </row>
    <row r="36" ht="10.5">
      <c r="B36" s="11" t="str">
        <f>+B13</f>
        <v>Fuente: Superintendencia de Salud, Archivo Maestro de Suscripciones y Desahucios de Contratos.</v>
      </c>
    </row>
    <row r="37" ht="10.5"/>
    <row r="38" ht="10.5"/>
    <row r="39" spans="2:12" ht="14.25">
      <c r="B39" s="10" t="s">
        <v>224</v>
      </c>
      <c r="C39" s="10"/>
      <c r="D39" s="10"/>
      <c r="E39" s="10"/>
      <c r="F39" s="10"/>
      <c r="G39" s="10"/>
      <c r="H39" s="10"/>
      <c r="I39" s="52"/>
      <c r="J39" s="52"/>
      <c r="K39" s="52"/>
      <c r="L39" s="52"/>
    </row>
    <row r="40" ht="10.5"/>
  </sheetData>
  <sheetProtection/>
  <mergeCells count="7">
    <mergeCell ref="B1:H1"/>
    <mergeCell ref="B39:H39"/>
    <mergeCell ref="A16:H16"/>
    <mergeCell ref="B2:H2"/>
    <mergeCell ref="B3:H3"/>
    <mergeCell ref="B17:H17"/>
    <mergeCell ref="B18:H18"/>
  </mergeCells>
  <hyperlinks>
    <hyperlink ref="B1" location="Indice!A1" display="Volver"/>
    <hyperlink ref="B39" location="Indice!A1" display="Volver"/>
  </hyperlinks>
  <printOptions horizontalCentered="1" verticalCentered="1"/>
  <pageMargins left="0.3937007874015748" right="0.3937007874015748" top="0.5905511811023623" bottom="0.5905511811023623" header="0" footer="0"/>
  <pageSetup horizontalDpi="1200" verticalDpi="1200" orientation="portrait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/>
  <dimension ref="A1:IK61"/>
  <sheetViews>
    <sheetView showGridLines="0" zoomScalePageLayoutView="0" workbookViewId="0" topLeftCell="A1">
      <selection activeCell="A1" sqref="A1:G1"/>
    </sheetView>
  </sheetViews>
  <sheetFormatPr defaultColWidth="0" defaultRowHeight="15" zeroHeight="1"/>
  <cols>
    <col min="1" max="1" width="4.59765625" style="11" bestFit="1" customWidth="1"/>
    <col min="2" max="2" width="23.69921875" style="11" customWidth="1"/>
    <col min="3" max="7" width="15.19921875" style="11" customWidth="1"/>
    <col min="8" max="8" width="9.3984375" style="11" hidden="1" customWidth="1"/>
    <col min="9" max="9" width="8.69921875" style="11" hidden="1" customWidth="1"/>
    <col min="10" max="16384" width="0" style="11" hidden="1" customWidth="1"/>
  </cols>
  <sheetData>
    <row r="1" spans="1:7" ht="14.25">
      <c r="A1" s="10" t="s">
        <v>224</v>
      </c>
      <c r="B1" s="10"/>
      <c r="C1" s="10"/>
      <c r="D1" s="10"/>
      <c r="E1" s="10"/>
      <c r="F1" s="10"/>
      <c r="G1" s="10"/>
    </row>
    <row r="2" spans="2:245" ht="13.5">
      <c r="B2" s="12" t="s">
        <v>36</v>
      </c>
      <c r="C2" s="12"/>
      <c r="D2" s="12"/>
      <c r="E2" s="12"/>
      <c r="F2" s="12"/>
      <c r="G2" s="12"/>
      <c r="H2" s="31"/>
      <c r="I2" s="14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</row>
    <row r="3" spans="2:245" ht="13.5">
      <c r="B3" s="32" t="s">
        <v>262</v>
      </c>
      <c r="C3" s="32"/>
      <c r="D3" s="32"/>
      <c r="E3" s="32"/>
      <c r="F3" s="32"/>
      <c r="G3" s="32"/>
      <c r="H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</row>
    <row r="4" spans="1:245" ht="11.25" thickBot="1">
      <c r="A4" s="18"/>
      <c r="B4" s="31"/>
      <c r="C4" s="31"/>
      <c r="D4" s="31"/>
      <c r="E4" s="31"/>
      <c r="F4" s="31"/>
      <c r="G4" s="31"/>
      <c r="H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</row>
    <row r="5" spans="1:245" ht="10.5">
      <c r="A5" s="127" t="s">
        <v>1</v>
      </c>
      <c r="B5" s="127" t="s">
        <v>1</v>
      </c>
      <c r="C5" s="192" t="s">
        <v>5</v>
      </c>
      <c r="D5" s="193" t="s">
        <v>17</v>
      </c>
      <c r="E5" s="193"/>
      <c r="F5" s="193"/>
      <c r="G5" s="193"/>
      <c r="H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</row>
    <row r="6" spans="1:245" ht="10.5">
      <c r="A6" s="135" t="s">
        <v>37</v>
      </c>
      <c r="B6" s="135" t="s">
        <v>38</v>
      </c>
      <c r="C6" s="190" t="s">
        <v>19</v>
      </c>
      <c r="D6" s="190" t="s">
        <v>20</v>
      </c>
      <c r="E6" s="190" t="s">
        <v>21</v>
      </c>
      <c r="F6" s="190" t="s">
        <v>244</v>
      </c>
      <c r="G6" s="190" t="s">
        <v>4</v>
      </c>
      <c r="H6" s="31"/>
      <c r="I6" s="14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</row>
    <row r="7" spans="1:245" ht="10.5">
      <c r="A7" s="14">
        <v>67</v>
      </c>
      <c r="B7" s="21" t="str">
        <f>+'Cartera total por edad'!B7</f>
        <v>Colmena Golden Cross</v>
      </c>
      <c r="C7" s="30">
        <v>36756</v>
      </c>
      <c r="D7" s="30">
        <v>19950</v>
      </c>
      <c r="E7" s="30">
        <v>8215</v>
      </c>
      <c r="F7" s="30">
        <v>701</v>
      </c>
      <c r="G7" s="30">
        <f aca="true" t="shared" si="0" ref="G7:G13">SUM(D7:F7)</f>
        <v>28866</v>
      </c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</row>
    <row r="8" spans="1:245" ht="10.5">
      <c r="A8" s="14">
        <v>78</v>
      </c>
      <c r="B8" s="21" t="str">
        <f>+'Cartera total por edad'!B8</f>
        <v>Isapre Cruz Blanca S.A.</v>
      </c>
      <c r="C8" s="30">
        <v>61643</v>
      </c>
      <c r="D8" s="30">
        <v>26762</v>
      </c>
      <c r="E8" s="30">
        <v>17116</v>
      </c>
      <c r="F8" s="30">
        <v>1137</v>
      </c>
      <c r="G8" s="30">
        <f t="shared" si="0"/>
        <v>45015</v>
      </c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</row>
    <row r="9" spans="1:245" ht="10.5">
      <c r="A9" s="14">
        <v>80</v>
      </c>
      <c r="B9" s="21" t="str">
        <f>+'Cartera total por edad'!B9</f>
        <v>Vida Tres</v>
      </c>
      <c r="C9" s="30">
        <v>9909</v>
      </c>
      <c r="D9" s="30">
        <v>6061</v>
      </c>
      <c r="E9" s="30">
        <v>2286</v>
      </c>
      <c r="F9" s="30">
        <v>510</v>
      </c>
      <c r="G9" s="30">
        <f t="shared" si="0"/>
        <v>8857</v>
      </c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</row>
    <row r="10" spans="1:245" ht="10.5">
      <c r="A10" s="14">
        <v>81</v>
      </c>
      <c r="B10" s="21" t="str">
        <f>+'Cartera total por edad'!B10</f>
        <v>Ferrosalud</v>
      </c>
      <c r="C10" s="30">
        <v>3019</v>
      </c>
      <c r="D10" s="30">
        <v>2543</v>
      </c>
      <c r="E10" s="30">
        <v>24</v>
      </c>
      <c r="F10" s="30">
        <v>92</v>
      </c>
      <c r="G10" s="30">
        <f>SUM(D10:F10)</f>
        <v>2659</v>
      </c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</row>
    <row r="11" spans="1:245" ht="10.5">
      <c r="A11" s="14">
        <v>88</v>
      </c>
      <c r="B11" s="21" t="str">
        <f>+'Cartera total por edad'!B11</f>
        <v>Mas Vida</v>
      </c>
      <c r="C11" s="30">
        <v>35169</v>
      </c>
      <c r="D11" s="30">
        <v>14934</v>
      </c>
      <c r="E11" s="30">
        <v>2573</v>
      </c>
      <c r="F11" s="30">
        <v>2997</v>
      </c>
      <c r="G11" s="30">
        <f t="shared" si="0"/>
        <v>20504</v>
      </c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</row>
    <row r="12" spans="1:245" ht="10.5">
      <c r="A12" s="14">
        <v>99</v>
      </c>
      <c r="B12" s="21" t="str">
        <f>+'Cartera total por edad'!B12</f>
        <v>Isapre Banmédica</v>
      </c>
      <c r="C12" s="30">
        <v>52815</v>
      </c>
      <c r="D12" s="30">
        <v>31932</v>
      </c>
      <c r="E12" s="30">
        <v>13622</v>
      </c>
      <c r="F12" s="30">
        <v>1451</v>
      </c>
      <c r="G12" s="30">
        <f t="shared" si="0"/>
        <v>47005</v>
      </c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</row>
    <row r="13" spans="1:245" ht="10.5">
      <c r="A13" s="14">
        <v>107</v>
      </c>
      <c r="B13" s="21" t="str">
        <f>+'Cartera total por edad'!B13</f>
        <v>Consalud S.A.</v>
      </c>
      <c r="C13" s="30">
        <v>74040</v>
      </c>
      <c r="D13" s="30">
        <v>31556</v>
      </c>
      <c r="E13" s="30">
        <v>15365</v>
      </c>
      <c r="F13" s="30">
        <v>240</v>
      </c>
      <c r="G13" s="30">
        <f t="shared" si="0"/>
        <v>47161</v>
      </c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</row>
    <row r="14" spans="1:245" ht="10.5">
      <c r="A14" s="14"/>
      <c r="B14" s="14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</row>
    <row r="15" spans="1:245" ht="10.5">
      <c r="A15" s="118"/>
      <c r="B15" s="119" t="s">
        <v>43</v>
      </c>
      <c r="C15" s="139">
        <f>SUM(C7:C13)</f>
        <v>273351</v>
      </c>
      <c r="D15" s="139">
        <f>SUM(D7:D13)</f>
        <v>133738</v>
      </c>
      <c r="E15" s="139">
        <f>SUM(E7:E13)</f>
        <v>59201</v>
      </c>
      <c r="F15" s="139">
        <f>SUM(F7:F13)</f>
        <v>7128</v>
      </c>
      <c r="G15" s="139">
        <f>SUM(G7:G13)</f>
        <v>200067</v>
      </c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</row>
    <row r="16" spans="1:245" ht="10.5">
      <c r="A16" s="14"/>
      <c r="B16" s="14"/>
      <c r="C16" s="33"/>
      <c r="D16" s="33"/>
      <c r="E16" s="33"/>
      <c r="F16" s="33"/>
      <c r="G16" s="33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</row>
    <row r="17" spans="1:245" ht="10.5">
      <c r="A17" s="14">
        <v>62</v>
      </c>
      <c r="B17" s="21" t="str">
        <f>+'Cartera total por edad'!B17</f>
        <v>San Lorenzo</v>
      </c>
      <c r="C17" s="30">
        <v>3</v>
      </c>
      <c r="D17" s="30">
        <v>153</v>
      </c>
      <c r="E17" s="30">
        <v>10</v>
      </c>
      <c r="F17" s="30"/>
      <c r="G17" s="30">
        <f aca="true" t="shared" si="1" ref="G17:G22">SUM(D17:F17)</f>
        <v>163</v>
      </c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</row>
    <row r="18" spans="1:245" ht="10.5">
      <c r="A18" s="14">
        <v>63</v>
      </c>
      <c r="B18" s="21" t="str">
        <f>+'Cartera total por edad'!B18</f>
        <v>Fusat Ltda.</v>
      </c>
      <c r="C18" s="30">
        <v>440</v>
      </c>
      <c r="D18" s="30">
        <v>639</v>
      </c>
      <c r="E18" s="30">
        <v>276</v>
      </c>
      <c r="F18" s="30"/>
      <c r="G18" s="30">
        <f t="shared" si="1"/>
        <v>915</v>
      </c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</row>
    <row r="19" spans="1:245" ht="10.5">
      <c r="A19" s="14">
        <v>65</v>
      </c>
      <c r="B19" s="21" t="str">
        <f>+'Cartera total por edad'!B19</f>
        <v>Chuquicamata</v>
      </c>
      <c r="C19" s="30">
        <v>496</v>
      </c>
      <c r="D19" s="30">
        <v>450</v>
      </c>
      <c r="E19" s="30">
        <v>174</v>
      </c>
      <c r="F19" s="30"/>
      <c r="G19" s="30">
        <f t="shared" si="1"/>
        <v>624</v>
      </c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</row>
    <row r="20" spans="1:245" ht="10.5">
      <c r="A20" s="14">
        <v>68</v>
      </c>
      <c r="B20" s="21" t="str">
        <f>+'Cartera total por edad'!B20</f>
        <v>Río Blanco</v>
      </c>
      <c r="C20" s="30">
        <v>104</v>
      </c>
      <c r="D20" s="30">
        <v>107</v>
      </c>
      <c r="E20" s="30">
        <v>27</v>
      </c>
      <c r="F20" s="30"/>
      <c r="G20" s="30">
        <f t="shared" si="1"/>
        <v>134</v>
      </c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</row>
    <row r="21" spans="1:245" ht="10.5">
      <c r="A21" s="14">
        <v>76</v>
      </c>
      <c r="B21" s="21" t="str">
        <f>+'Cartera total por edad'!B21</f>
        <v>Isapre Fundación</v>
      </c>
      <c r="C21" s="30">
        <v>775</v>
      </c>
      <c r="D21" s="30">
        <v>182</v>
      </c>
      <c r="E21" s="30">
        <v>310</v>
      </c>
      <c r="F21" s="30">
        <v>8</v>
      </c>
      <c r="G21" s="30">
        <f t="shared" si="1"/>
        <v>500</v>
      </c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</row>
    <row r="22" spans="1:245" ht="10.5">
      <c r="A22" s="14">
        <v>94</v>
      </c>
      <c r="B22" s="21" t="str">
        <f>+'Cartera total por edad'!B22</f>
        <v>Cruz del Norte</v>
      </c>
      <c r="C22" s="30">
        <v>122</v>
      </c>
      <c r="D22" s="30">
        <v>15</v>
      </c>
      <c r="E22" s="30">
        <v>74</v>
      </c>
      <c r="F22" s="30"/>
      <c r="G22" s="30">
        <f t="shared" si="1"/>
        <v>89</v>
      </c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</row>
    <row r="23" spans="1:245" ht="10.5">
      <c r="A23" s="14"/>
      <c r="B23" s="14"/>
      <c r="C23" s="30"/>
      <c r="D23" s="30"/>
      <c r="E23" s="30"/>
      <c r="F23" s="30"/>
      <c r="G23" s="30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</row>
    <row r="24" spans="1:245" ht="10.5">
      <c r="A24" s="119"/>
      <c r="B24" s="119" t="s">
        <v>49</v>
      </c>
      <c r="C24" s="139">
        <f>SUM(C17:C22)</f>
        <v>1940</v>
      </c>
      <c r="D24" s="139">
        <f>SUM(D17:D22)</f>
        <v>1546</v>
      </c>
      <c r="E24" s="139">
        <f>SUM(E17:E22)</f>
        <v>871</v>
      </c>
      <c r="F24" s="139">
        <f>SUM(F17:F22)</f>
        <v>8</v>
      </c>
      <c r="G24" s="139">
        <f>SUM(G17:G22)</f>
        <v>2425</v>
      </c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</row>
    <row r="25" spans="1:245" ht="10.5">
      <c r="A25" s="14"/>
      <c r="B25" s="14"/>
      <c r="C25" s="33"/>
      <c r="D25" s="33"/>
      <c r="E25" s="33"/>
      <c r="F25" s="33"/>
      <c r="G25" s="33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</row>
    <row r="26" spans="1:245" ht="10.5">
      <c r="A26" s="141"/>
      <c r="B26" s="141" t="s">
        <v>50</v>
      </c>
      <c r="C26" s="139">
        <f>C15+C24</f>
        <v>275291</v>
      </c>
      <c r="D26" s="139">
        <f>D15+D24</f>
        <v>135284</v>
      </c>
      <c r="E26" s="139">
        <f>E15+E24</f>
        <v>60072</v>
      </c>
      <c r="F26" s="139">
        <f>F15+F24</f>
        <v>7136</v>
      </c>
      <c r="G26" s="139">
        <f>G15+G24</f>
        <v>202492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</row>
    <row r="27" spans="1:245" ht="10.5">
      <c r="A27" s="14"/>
      <c r="B27" s="14"/>
      <c r="C27" s="33"/>
      <c r="D27" s="33"/>
      <c r="E27" s="33"/>
      <c r="F27" s="33"/>
      <c r="G27" s="33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</row>
    <row r="28" spans="1:245" ht="11.25" thickBot="1">
      <c r="A28" s="148"/>
      <c r="B28" s="149" t="s">
        <v>51</v>
      </c>
      <c r="C28" s="162"/>
      <c r="D28" s="162">
        <f>D26/$G26*100</f>
        <v>66.80955296999387</v>
      </c>
      <c r="E28" s="162">
        <f>E26/$G26*100</f>
        <v>29.666357189419827</v>
      </c>
      <c r="F28" s="162">
        <f>F26/$G26*100</f>
        <v>3.524089840586295</v>
      </c>
      <c r="G28" s="162">
        <f>G26/$G26*100</f>
        <v>100</v>
      </c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</row>
    <row r="29" spans="2:245" ht="10.5">
      <c r="B29" s="11" t="str">
        <f>+'Suscrip y desahucio del sistema'!B13</f>
        <v>Fuente: Superintendencia de Salud, Archivo Maestro de Suscripciones y Desahucios de Contratos.</v>
      </c>
      <c r="C29" s="23"/>
      <c r="D29" s="23"/>
      <c r="E29" s="23"/>
      <c r="F29" s="23"/>
      <c r="G29" s="23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</row>
    <row r="30" spans="3:245" ht="10.5">
      <c r="C30" s="23"/>
      <c r="D30" s="23"/>
      <c r="E30" s="23"/>
      <c r="F30" s="23"/>
      <c r="G30" s="23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</row>
    <row r="31" spans="1:245" ht="14.25">
      <c r="A31" s="10" t="s">
        <v>224</v>
      </c>
      <c r="B31" s="10"/>
      <c r="C31" s="10"/>
      <c r="D31" s="10"/>
      <c r="E31" s="10"/>
      <c r="F31" s="10"/>
      <c r="G31" s="10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</row>
    <row r="32" spans="1:7" ht="13.5">
      <c r="A32" s="37"/>
      <c r="B32" s="12" t="str">
        <f>+B2</f>
        <v>CUADRO 2.4.3</v>
      </c>
      <c r="C32" s="12"/>
      <c r="D32" s="12"/>
      <c r="E32" s="12"/>
      <c r="F32" s="12"/>
      <c r="G32" s="12"/>
    </row>
    <row r="33" spans="1:7" ht="12.75">
      <c r="A33" s="37"/>
      <c r="B33" s="194" t="s">
        <v>263</v>
      </c>
      <c r="C33" s="194"/>
      <c r="D33" s="194"/>
      <c r="E33" s="194"/>
      <c r="F33" s="194"/>
      <c r="G33" s="194"/>
    </row>
    <row r="34" spans="1:7" ht="11.25" thickBot="1">
      <c r="A34" s="18"/>
      <c r="B34" s="31"/>
      <c r="C34" s="31"/>
      <c r="D34" s="31"/>
      <c r="E34" s="31"/>
      <c r="F34" s="31"/>
      <c r="G34" s="31"/>
    </row>
    <row r="35" spans="1:7" ht="10.5">
      <c r="A35" s="127" t="s">
        <v>1</v>
      </c>
      <c r="B35" s="127" t="s">
        <v>1</v>
      </c>
      <c r="C35" s="187" t="s">
        <v>5</v>
      </c>
      <c r="D35" s="193" t="s">
        <v>17</v>
      </c>
      <c r="E35" s="193"/>
      <c r="F35" s="193"/>
      <c r="G35" s="193"/>
    </row>
    <row r="36" spans="1:7" ht="10.5">
      <c r="A36" s="135" t="s">
        <v>37</v>
      </c>
      <c r="B36" s="135" t="s">
        <v>38</v>
      </c>
      <c r="C36" s="189" t="s">
        <v>19</v>
      </c>
      <c r="D36" s="190" t="s">
        <v>20</v>
      </c>
      <c r="E36" s="190" t="s">
        <v>21</v>
      </c>
      <c r="F36" s="190" t="s">
        <v>244</v>
      </c>
      <c r="G36" s="190" t="s">
        <v>4</v>
      </c>
    </row>
    <row r="37" spans="1:7" ht="10.5">
      <c r="A37" s="14">
        <v>67</v>
      </c>
      <c r="B37" s="21" t="str">
        <f>+B7</f>
        <v>Colmena Golden Cross</v>
      </c>
      <c r="C37" s="38">
        <f>(C7/$G7)*100</f>
        <v>127.33319476200373</v>
      </c>
      <c r="D37" s="38">
        <f>(D7/$G7)*100</f>
        <v>69.11245063396383</v>
      </c>
      <c r="E37" s="38">
        <f>(E7/$G7)*100</f>
        <v>28.45908681493799</v>
      </c>
      <c r="F37" s="38">
        <f>(F7/$G7)*100</f>
        <v>2.428462551098178</v>
      </c>
      <c r="G37" s="38">
        <f>(G7/$G7)*100</f>
        <v>100</v>
      </c>
    </row>
    <row r="38" spans="1:7" ht="10.5">
      <c r="A38" s="14">
        <v>78</v>
      </c>
      <c r="B38" s="21" t="str">
        <f aca="true" t="shared" si="2" ref="B38:B43">+B8</f>
        <v>Isapre Cruz Blanca S.A.</v>
      </c>
      <c r="C38" s="38">
        <f aca="true" t="shared" si="3" ref="C38:G39">(C8/$G8)*100</f>
        <v>136.93879817838499</v>
      </c>
      <c r="D38" s="38">
        <f t="shared" si="3"/>
        <v>59.45129401310674</v>
      </c>
      <c r="E38" s="38">
        <f t="shared" si="3"/>
        <v>38.02288126180162</v>
      </c>
      <c r="F38" s="38">
        <f t="shared" si="3"/>
        <v>2.525824725091636</v>
      </c>
      <c r="G38" s="38">
        <f t="shared" si="3"/>
        <v>100</v>
      </c>
    </row>
    <row r="39" spans="1:7" ht="10.5">
      <c r="A39" s="14">
        <v>80</v>
      </c>
      <c r="B39" s="21" t="str">
        <f t="shared" si="2"/>
        <v>Vida Tres</v>
      </c>
      <c r="C39" s="38">
        <f t="shared" si="3"/>
        <v>111.87761092920854</v>
      </c>
      <c r="D39" s="38">
        <f t="shared" si="3"/>
        <v>68.43174889917579</v>
      </c>
      <c r="E39" s="38">
        <f t="shared" si="3"/>
        <v>25.81009371118889</v>
      </c>
      <c r="F39" s="38">
        <f t="shared" si="3"/>
        <v>5.758157389635317</v>
      </c>
      <c r="G39" s="38">
        <f t="shared" si="3"/>
        <v>100</v>
      </c>
    </row>
    <row r="40" spans="1:7" ht="10.5">
      <c r="A40" s="14">
        <v>81</v>
      </c>
      <c r="B40" s="21" t="str">
        <f t="shared" si="2"/>
        <v>Ferrosalud</v>
      </c>
      <c r="C40" s="38">
        <f aca="true" t="shared" si="4" ref="C40:G43">(C10/$G10)*100</f>
        <v>113.53892440767206</v>
      </c>
      <c r="D40" s="38">
        <f t="shared" si="4"/>
        <v>95.63745769086123</v>
      </c>
      <c r="E40" s="38">
        <f t="shared" si="4"/>
        <v>0.9025949605114705</v>
      </c>
      <c r="F40" s="38">
        <f t="shared" si="4"/>
        <v>3.4599473486273036</v>
      </c>
      <c r="G40" s="38">
        <f t="shared" si="4"/>
        <v>100</v>
      </c>
    </row>
    <row r="41" spans="1:7" ht="10.5">
      <c r="A41" s="14">
        <v>88</v>
      </c>
      <c r="B41" s="21" t="str">
        <f t="shared" si="2"/>
        <v>Mas Vida</v>
      </c>
      <c r="C41" s="38">
        <f t="shared" si="4"/>
        <v>171.52262973078422</v>
      </c>
      <c r="D41" s="38">
        <f t="shared" si="4"/>
        <v>72.83456886461178</v>
      </c>
      <c r="E41" s="38">
        <f t="shared" si="4"/>
        <v>12.548770971517753</v>
      </c>
      <c r="F41" s="38">
        <f t="shared" si="4"/>
        <v>14.616660163870465</v>
      </c>
      <c r="G41" s="38">
        <f t="shared" si="4"/>
        <v>100</v>
      </c>
    </row>
    <row r="42" spans="1:7" ht="10.5">
      <c r="A42" s="14">
        <v>99</v>
      </c>
      <c r="B42" s="21" t="str">
        <f t="shared" si="2"/>
        <v>Isapre Banmédica</v>
      </c>
      <c r="C42" s="38">
        <f t="shared" si="4"/>
        <v>112.36038719285182</v>
      </c>
      <c r="D42" s="38">
        <f t="shared" si="4"/>
        <v>67.93319859589405</v>
      </c>
      <c r="E42" s="38">
        <f t="shared" si="4"/>
        <v>28.979895755770663</v>
      </c>
      <c r="F42" s="38">
        <f t="shared" si="4"/>
        <v>3.0869056483352835</v>
      </c>
      <c r="G42" s="38">
        <f t="shared" si="4"/>
        <v>100</v>
      </c>
    </row>
    <row r="43" spans="1:7" ht="10.5">
      <c r="A43" s="14">
        <v>107</v>
      </c>
      <c r="B43" s="21" t="str">
        <f t="shared" si="2"/>
        <v>Consalud S.A.</v>
      </c>
      <c r="C43" s="38">
        <f t="shared" si="4"/>
        <v>156.99412650283074</v>
      </c>
      <c r="D43" s="38">
        <f t="shared" si="4"/>
        <v>66.91121901571213</v>
      </c>
      <c r="E43" s="38">
        <f t="shared" si="4"/>
        <v>32.57988592269036</v>
      </c>
      <c r="F43" s="38">
        <f t="shared" si="4"/>
        <v>0.5088950615975064</v>
      </c>
      <c r="G43" s="38">
        <f t="shared" si="4"/>
        <v>100</v>
      </c>
    </row>
    <row r="44" spans="1:2" ht="10.5">
      <c r="A44" s="14"/>
      <c r="B44" s="14"/>
    </row>
    <row r="45" spans="1:7" ht="10.5">
      <c r="A45" s="118"/>
      <c r="B45" s="119" t="s">
        <v>43</v>
      </c>
      <c r="C45" s="152">
        <f>(C15/$G15)*100</f>
        <v>136.62972904077134</v>
      </c>
      <c r="D45" s="152">
        <f>(D15/$G15)*100</f>
        <v>66.8466063868604</v>
      </c>
      <c r="E45" s="152">
        <f>(E15/$G15)*100</f>
        <v>29.590587153303645</v>
      </c>
      <c r="F45" s="152">
        <f>(F15/$G15)*100</f>
        <v>3.5628064598359552</v>
      </c>
      <c r="G45" s="152">
        <f>(G15/$G15)*100</f>
        <v>100</v>
      </c>
    </row>
    <row r="46" spans="1:7" ht="10.5">
      <c r="A46" s="14"/>
      <c r="B46" s="14"/>
      <c r="C46" s="38"/>
      <c r="D46" s="33"/>
      <c r="E46" s="33"/>
      <c r="F46" s="33"/>
      <c r="G46" s="33"/>
    </row>
    <row r="47" spans="1:7" ht="10.5">
      <c r="A47" s="14">
        <v>62</v>
      </c>
      <c r="B47" s="21" t="str">
        <f aca="true" t="shared" si="5" ref="B47:B52">+B17</f>
        <v>San Lorenzo</v>
      </c>
      <c r="C47" s="38">
        <f aca="true" t="shared" si="6" ref="C47:G52">(C17/$G17)*100</f>
        <v>1.8404907975460123</v>
      </c>
      <c r="D47" s="38">
        <f t="shared" si="6"/>
        <v>93.86503067484662</v>
      </c>
      <c r="E47" s="38">
        <f t="shared" si="6"/>
        <v>6.134969325153374</v>
      </c>
      <c r="F47" s="38">
        <f t="shared" si="6"/>
        <v>0</v>
      </c>
      <c r="G47" s="38">
        <f t="shared" si="6"/>
        <v>100</v>
      </c>
    </row>
    <row r="48" spans="1:7" ht="10.5">
      <c r="A48" s="14">
        <v>63</v>
      </c>
      <c r="B48" s="21" t="str">
        <f t="shared" si="5"/>
        <v>Fusat Ltda.</v>
      </c>
      <c r="C48" s="38">
        <f t="shared" si="6"/>
        <v>48.08743169398907</v>
      </c>
      <c r="D48" s="38">
        <f t="shared" si="6"/>
        <v>69.83606557377048</v>
      </c>
      <c r="E48" s="38">
        <f t="shared" si="6"/>
        <v>30.16393442622951</v>
      </c>
      <c r="F48" s="38">
        <f t="shared" si="6"/>
        <v>0</v>
      </c>
      <c r="G48" s="38">
        <f t="shared" si="6"/>
        <v>100</v>
      </c>
    </row>
    <row r="49" spans="1:7" ht="10.5">
      <c r="A49" s="14">
        <v>65</v>
      </c>
      <c r="B49" s="21" t="str">
        <f t="shared" si="5"/>
        <v>Chuquicamata</v>
      </c>
      <c r="C49" s="38">
        <f t="shared" si="6"/>
        <v>79.48717948717949</v>
      </c>
      <c r="D49" s="38">
        <f t="shared" si="6"/>
        <v>72.11538461538461</v>
      </c>
      <c r="E49" s="38">
        <f t="shared" si="6"/>
        <v>27.884615384615387</v>
      </c>
      <c r="F49" s="38">
        <f t="shared" si="6"/>
        <v>0</v>
      </c>
      <c r="G49" s="38">
        <f t="shared" si="6"/>
        <v>100</v>
      </c>
    </row>
    <row r="50" spans="1:7" ht="10.5">
      <c r="A50" s="14">
        <v>68</v>
      </c>
      <c r="B50" s="21" t="str">
        <f t="shared" si="5"/>
        <v>Río Blanco</v>
      </c>
      <c r="C50" s="38">
        <f t="shared" si="6"/>
        <v>77.61194029850746</v>
      </c>
      <c r="D50" s="38">
        <f t="shared" si="6"/>
        <v>79.8507462686567</v>
      </c>
      <c r="E50" s="38">
        <f t="shared" si="6"/>
        <v>20.149253731343283</v>
      </c>
      <c r="F50" s="38">
        <f t="shared" si="6"/>
        <v>0</v>
      </c>
      <c r="G50" s="38">
        <f t="shared" si="6"/>
        <v>100</v>
      </c>
    </row>
    <row r="51" spans="1:7" ht="10.5">
      <c r="A51" s="14">
        <v>76</v>
      </c>
      <c r="B51" s="21" t="str">
        <f t="shared" si="5"/>
        <v>Isapre Fundación</v>
      </c>
      <c r="C51" s="38">
        <f t="shared" si="6"/>
        <v>155</v>
      </c>
      <c r="D51" s="38">
        <f t="shared" si="6"/>
        <v>36.4</v>
      </c>
      <c r="E51" s="38">
        <f t="shared" si="6"/>
        <v>62</v>
      </c>
      <c r="F51" s="38">
        <f t="shared" si="6"/>
        <v>1.6</v>
      </c>
      <c r="G51" s="38">
        <f t="shared" si="6"/>
        <v>100</v>
      </c>
    </row>
    <row r="52" spans="1:7" ht="10.5">
      <c r="A52" s="14">
        <v>94</v>
      </c>
      <c r="B52" s="21" t="str">
        <f t="shared" si="5"/>
        <v>Cruz del Norte</v>
      </c>
      <c r="C52" s="38">
        <f t="shared" si="6"/>
        <v>137.07865168539325</v>
      </c>
      <c r="D52" s="38">
        <f t="shared" si="6"/>
        <v>16.853932584269664</v>
      </c>
      <c r="E52" s="38">
        <f t="shared" si="6"/>
        <v>83.14606741573034</v>
      </c>
      <c r="F52" s="38">
        <f t="shared" si="6"/>
        <v>0</v>
      </c>
      <c r="G52" s="38">
        <f t="shared" si="6"/>
        <v>100</v>
      </c>
    </row>
    <row r="53" spans="1:7" ht="10.5">
      <c r="A53" s="14"/>
      <c r="B53" s="14"/>
      <c r="C53" s="38"/>
      <c r="D53" s="30"/>
      <c r="E53" s="30"/>
      <c r="F53" s="30"/>
      <c r="G53" s="30"/>
    </row>
    <row r="54" spans="1:7" ht="10.5">
      <c r="A54" s="119"/>
      <c r="B54" s="119" t="s">
        <v>49</v>
      </c>
      <c r="C54" s="152">
        <f>(C24/$G24)*100</f>
        <v>80</v>
      </c>
      <c r="D54" s="152">
        <f>(D24/$G24)*100</f>
        <v>63.75257731958763</v>
      </c>
      <c r="E54" s="152">
        <f>(E24/$G24)*100</f>
        <v>35.91752577319588</v>
      </c>
      <c r="F54" s="152">
        <f>(F24/$G24)*100</f>
        <v>0.32989690721649484</v>
      </c>
      <c r="G54" s="152">
        <f>(G24/$G24)*100</f>
        <v>100</v>
      </c>
    </row>
    <row r="55" spans="1:7" ht="10.5">
      <c r="A55" s="14"/>
      <c r="B55" s="14"/>
      <c r="C55" s="33"/>
      <c r="D55" s="33"/>
      <c r="E55" s="33"/>
      <c r="F55" s="33"/>
      <c r="G55" s="33"/>
    </row>
    <row r="56" spans="1:7" ht="10.5">
      <c r="A56" s="141"/>
      <c r="B56" s="141" t="s">
        <v>50</v>
      </c>
      <c r="C56" s="152">
        <f>(C26/$G26)*100</f>
        <v>135.95154376469193</v>
      </c>
      <c r="D56" s="152">
        <f>(D26/$G26)*100</f>
        <v>66.80955296999387</v>
      </c>
      <c r="E56" s="152">
        <f>(E26/$G26)*100</f>
        <v>29.666357189419827</v>
      </c>
      <c r="F56" s="152">
        <f>(F26/$G26)*100</f>
        <v>3.524089840586295</v>
      </c>
      <c r="G56" s="152">
        <f>(G26/$G26)*100</f>
        <v>100</v>
      </c>
    </row>
    <row r="57" spans="1:7" ht="10.5">
      <c r="A57" s="14"/>
      <c r="B57" s="14"/>
      <c r="C57" s="33"/>
      <c r="D57" s="33"/>
      <c r="E57" s="33"/>
      <c r="F57" s="33"/>
      <c r="G57" s="33"/>
    </row>
    <row r="58" spans="1:7" s="118" customFormat="1" ht="11.25" thickBot="1">
      <c r="A58" s="148"/>
      <c r="B58" s="149" t="s">
        <v>51</v>
      </c>
      <c r="C58" s="162">
        <f>C56/$G56*100</f>
        <v>135.95154376469193</v>
      </c>
      <c r="D58" s="162">
        <f>D56/$G56*100</f>
        <v>66.80955296999387</v>
      </c>
      <c r="E58" s="162">
        <f>E56/$G56*100</f>
        <v>29.666357189419827</v>
      </c>
      <c r="F58" s="162">
        <f>F56/$G56*100</f>
        <v>3.524089840586295</v>
      </c>
      <c r="G58" s="162">
        <f>G56/$G56*100</f>
        <v>100</v>
      </c>
    </row>
    <row r="59" spans="2:7" ht="10.5">
      <c r="B59" s="11" t="str">
        <f>+B29</f>
        <v>Fuente: Superintendencia de Salud, Archivo Maestro de Suscripciones y Desahucios de Contratos.</v>
      </c>
      <c r="C59" s="23"/>
      <c r="D59" s="23"/>
      <c r="E59" s="23"/>
      <c r="F59" s="23"/>
      <c r="G59" s="23"/>
    </row>
    <row r="60" spans="3:7" ht="10.5">
      <c r="C60" s="23"/>
      <c r="D60" s="23"/>
      <c r="E60" s="23"/>
      <c r="F60" s="23"/>
      <c r="G60" s="23"/>
    </row>
    <row r="61" spans="1:7" ht="14.25">
      <c r="A61" s="10" t="s">
        <v>224</v>
      </c>
      <c r="B61" s="10"/>
      <c r="C61" s="10"/>
      <c r="D61" s="10"/>
      <c r="E61" s="10"/>
      <c r="F61" s="10"/>
      <c r="G61" s="10"/>
    </row>
    <row r="62" ht="10.5"/>
    <row r="63" ht="10.5"/>
    <row r="64" ht="10.5"/>
    <row r="65" ht="10.5"/>
    <row r="66" ht="10.5"/>
    <row r="67" ht="10.5"/>
    <row r="68" ht="10.5"/>
    <row r="69" ht="10.5"/>
    <row r="70" ht="10.5"/>
    <row r="71" ht="10.5"/>
    <row r="72" ht="10.5"/>
    <row r="73" ht="10.5"/>
    <row r="74" ht="10.5"/>
  </sheetData>
  <sheetProtection/>
  <mergeCells count="9">
    <mergeCell ref="A1:G1"/>
    <mergeCell ref="A31:G31"/>
    <mergeCell ref="A61:G61"/>
    <mergeCell ref="B33:G33"/>
    <mergeCell ref="D35:G35"/>
    <mergeCell ref="B2:G2"/>
    <mergeCell ref="B3:G3"/>
    <mergeCell ref="D5:G5"/>
    <mergeCell ref="B32:G32"/>
  </mergeCells>
  <hyperlinks>
    <hyperlink ref="A1" location="Indice!A1" display="Volver"/>
    <hyperlink ref="A31" location="Indice!A1" display="Volver"/>
    <hyperlink ref="A61" location="Indice!A1" display="Volver"/>
  </hyperlinks>
  <printOptions horizontalCentered="1" verticalCentered="1"/>
  <pageMargins left="0.3937007874015748" right="0.3937007874015748" top="0.5905511811023623" bottom="0.5905511811023623" header="0" footer="0"/>
  <pageSetup horizontalDpi="1200" verticalDpi="1200" orientation="portrait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D18" sqref="D18"/>
    </sheetView>
  </sheetViews>
  <sheetFormatPr defaultColWidth="11.19921875" defaultRowHeight="15"/>
  <cols>
    <col min="1" max="1" width="7.09765625" style="1" bestFit="1" customWidth="1"/>
    <col min="2" max="2" width="6.8984375" style="1" bestFit="1" customWidth="1"/>
    <col min="3" max="3" width="8.5" style="1" bestFit="1" customWidth="1"/>
    <col min="4" max="4" width="17.59765625" style="1" bestFit="1" customWidth="1"/>
    <col min="5" max="16384" width="11" style="1" customWidth="1"/>
  </cols>
  <sheetData>
    <row r="1" spans="1:3" ht="11.25">
      <c r="A1" s="1" t="s">
        <v>168</v>
      </c>
      <c r="B1" s="1" t="s">
        <v>210</v>
      </c>
      <c r="C1" s="1" t="s">
        <v>169</v>
      </c>
    </row>
    <row r="2" spans="1:4" ht="11.25">
      <c r="A2" s="2">
        <f>+'Cartera vigente por mes'!L25</f>
        <v>1505867</v>
      </c>
      <c r="B2" s="2">
        <f>+'Cartera vigente por mes'!L52</f>
        <v>1393828</v>
      </c>
      <c r="C2" s="2">
        <f>SUM(A2:B2)</f>
        <v>2899695</v>
      </c>
      <c r="D2" s="1" t="s">
        <v>177</v>
      </c>
    </row>
    <row r="3" spans="1:4" ht="11.25">
      <c r="A3" s="2">
        <f>+'Variacion anual de cartera'!D28</f>
        <v>1525299</v>
      </c>
      <c r="B3" s="2">
        <f>+C3-A3</f>
        <v>1400674</v>
      </c>
      <c r="C3" s="2">
        <f>+'Variacion anual de cartera'!I28</f>
        <v>2925973</v>
      </c>
      <c r="D3" s="1" t="s">
        <v>211</v>
      </c>
    </row>
    <row r="4" spans="1:4" ht="11.25">
      <c r="A4" s="2">
        <f>+'Cotizantes por renta'!V26</f>
        <v>1525299</v>
      </c>
      <c r="B4" s="2"/>
      <c r="C4" s="2"/>
      <c r="D4" s="1" t="s">
        <v>184</v>
      </c>
    </row>
    <row r="5" spans="1:4" ht="11.25">
      <c r="A5" s="2">
        <f>+'Cartera por region'!S26</f>
        <v>1525299</v>
      </c>
      <c r="B5" s="2">
        <f>+'Cartera por region'!S57</f>
        <v>1400674</v>
      </c>
      <c r="C5" s="2">
        <f>+'Cartera por region'!S88</f>
        <v>2925973</v>
      </c>
      <c r="D5" s="1" t="s">
        <v>186</v>
      </c>
    </row>
    <row r="6" spans="1:4" ht="11.25">
      <c r="A6" s="2">
        <f>+'Participacion de cartera'!C27</f>
        <v>1525299</v>
      </c>
      <c r="B6" s="2"/>
      <c r="C6" s="2">
        <f>+'Participacion de cartera'!F27</f>
        <v>2925973</v>
      </c>
      <c r="D6" s="1" t="s">
        <v>212</v>
      </c>
    </row>
    <row r="7" spans="1:4" ht="11.25">
      <c r="A7" s="2">
        <f>+'Participacion de cartera (2)'!C27</f>
        <v>1525299</v>
      </c>
      <c r="B7" s="2"/>
      <c r="C7" s="2">
        <f>+'Participacion de cartera (2)'!F27</f>
        <v>2925973</v>
      </c>
      <c r="D7" s="1" t="s">
        <v>213</v>
      </c>
    </row>
    <row r="8" spans="1:4" ht="11.25">
      <c r="A8" s="2"/>
      <c r="B8" s="2"/>
      <c r="C8" s="2">
        <f>+'Beneficiarios por tipo'!H27</f>
        <v>2925973</v>
      </c>
      <c r="D8" s="1" t="s">
        <v>214</v>
      </c>
    </row>
    <row r="9" spans="1:4" ht="11.25">
      <c r="A9" s="2">
        <f>+'Cartera masculina por edad'!T26</f>
        <v>986957</v>
      </c>
      <c r="B9" s="2">
        <f>+'Cartera masculina por edad'!T57</f>
        <v>572642</v>
      </c>
      <c r="C9" s="2">
        <f>SUM(A9:B9)</f>
        <v>1559599</v>
      </c>
      <c r="D9" s="1" t="s">
        <v>194</v>
      </c>
    </row>
    <row r="10" spans="1:4" ht="11.25">
      <c r="A10" s="2">
        <f>+'Cartera femenina por edad'!T26</f>
        <v>538342</v>
      </c>
      <c r="B10" s="2">
        <f>+'Cartera femenina por edad'!T57</f>
        <v>827724</v>
      </c>
      <c r="C10" s="2">
        <f>SUM(A10:B10)</f>
        <v>1366066</v>
      </c>
      <c r="D10" s="1" t="s">
        <v>198</v>
      </c>
    </row>
    <row r="11" spans="1:4" ht="11.25">
      <c r="A11" s="2">
        <f>SUM(A9:A10)</f>
        <v>1525299</v>
      </c>
      <c r="B11" s="2">
        <f>SUM(B9:B10)</f>
        <v>1400366</v>
      </c>
      <c r="C11" s="2">
        <f>SUM(C9:C10)+'Cartera total por edad'!C57</f>
        <v>2925973</v>
      </c>
      <c r="D11" s="1" t="s">
        <v>4</v>
      </c>
    </row>
    <row r="13" spans="1:4" ht="11.25">
      <c r="A13" s="2">
        <f>+'Cartera total por edad'!T26</f>
        <v>1525299</v>
      </c>
      <c r="B13" s="2">
        <f>+'Cartera total por edad'!U57</f>
        <v>1400674</v>
      </c>
      <c r="C13" s="2">
        <f>+'Cartera total por edad'!U89</f>
        <v>2925973</v>
      </c>
      <c r="D13" s="1" t="s">
        <v>202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U82"/>
  <sheetViews>
    <sheetView showGridLines="0" zoomScale="81" zoomScaleNormal="81" zoomScalePageLayoutView="0" workbookViewId="0" topLeftCell="A1">
      <selection activeCell="A1" sqref="A1:P1"/>
    </sheetView>
  </sheetViews>
  <sheetFormatPr defaultColWidth="0" defaultRowHeight="15" zeroHeight="1"/>
  <cols>
    <col min="1" max="1" width="4.69921875" style="11" customWidth="1"/>
    <col min="2" max="2" width="19" style="11" customWidth="1"/>
    <col min="3" max="3" width="8" style="11" bestFit="1" customWidth="1"/>
    <col min="4" max="4" width="9" style="11" customWidth="1"/>
    <col min="5" max="6" width="9.3984375" style="11" bestFit="1" customWidth="1"/>
    <col min="7" max="9" width="9.5" style="11" bestFit="1" customWidth="1"/>
    <col min="10" max="12" width="9.3984375" style="11" bestFit="1" customWidth="1"/>
    <col min="13" max="13" width="8" style="11" bestFit="1" customWidth="1"/>
    <col min="14" max="14" width="7.19921875" style="11" customWidth="1"/>
    <col min="15" max="15" width="8" style="11" bestFit="1" customWidth="1"/>
    <col min="16" max="16" width="9.3984375" style="11" bestFit="1" customWidth="1"/>
    <col min="17" max="17" width="0" style="11" hidden="1" customWidth="1"/>
    <col min="18" max="18" width="10.69921875" style="11" hidden="1" customWidth="1"/>
    <col min="19" max="19" width="14" style="11" hidden="1" customWidth="1"/>
    <col min="20" max="20" width="15" style="11" hidden="1" customWidth="1"/>
    <col min="21" max="22" width="12.09765625" style="11" hidden="1" customWidth="1"/>
    <col min="23" max="16384" width="0" style="11" hidden="1" customWidth="1"/>
  </cols>
  <sheetData>
    <row r="1" spans="1:16" ht="15" thickBot="1">
      <c r="A1" s="10" t="s">
        <v>224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2:255" ht="13.5">
      <c r="B2" s="12" t="s">
        <v>107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3"/>
      <c r="R2" s="14"/>
      <c r="S2" s="15" t="s">
        <v>108</v>
      </c>
      <c r="T2" s="16" t="s">
        <v>109</v>
      </c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</row>
    <row r="3" spans="2:255" ht="13.5">
      <c r="B3" s="12" t="s">
        <v>245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4"/>
      <c r="R3" s="14"/>
      <c r="S3" s="17" t="s">
        <v>110</v>
      </c>
      <c r="T3" s="16" t="s">
        <v>111</v>
      </c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</row>
    <row r="4" spans="1:255" ht="11.25" thickBot="1">
      <c r="A4" s="18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9" t="s">
        <v>112</v>
      </c>
      <c r="T4" s="16" t="s">
        <v>113</v>
      </c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</row>
    <row r="5" spans="1:255" ht="19.5" customHeight="1">
      <c r="A5" s="114" t="s">
        <v>37</v>
      </c>
      <c r="B5" s="115" t="s">
        <v>38</v>
      </c>
      <c r="C5" s="116" t="s">
        <v>246</v>
      </c>
      <c r="D5" s="117" t="s">
        <v>114</v>
      </c>
      <c r="E5" s="117" t="s">
        <v>115</v>
      </c>
      <c r="F5" s="117" t="s">
        <v>116</v>
      </c>
      <c r="G5" s="117" t="s">
        <v>117</v>
      </c>
      <c r="H5" s="117" t="s">
        <v>118</v>
      </c>
      <c r="I5" s="117" t="s">
        <v>119</v>
      </c>
      <c r="J5" s="117" t="s">
        <v>120</v>
      </c>
      <c r="K5" s="117" t="s">
        <v>121</v>
      </c>
      <c r="L5" s="117" t="s">
        <v>122</v>
      </c>
      <c r="M5" s="117" t="s">
        <v>123</v>
      </c>
      <c r="N5" s="117" t="s">
        <v>124</v>
      </c>
      <c r="O5" s="117" t="s">
        <v>125</v>
      </c>
      <c r="P5" s="117" t="s">
        <v>126</v>
      </c>
      <c r="R5" s="14"/>
      <c r="S5" s="17" t="s">
        <v>127</v>
      </c>
      <c r="T5" s="20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</row>
    <row r="6" spans="1:255" ht="10.5">
      <c r="A6" s="14">
        <v>67</v>
      </c>
      <c r="B6" s="21" t="s">
        <v>39</v>
      </c>
      <c r="C6" s="22">
        <v>235697</v>
      </c>
      <c r="D6" s="22">
        <v>236934</v>
      </c>
      <c r="E6" s="22">
        <v>237134</v>
      </c>
      <c r="F6" s="22">
        <v>237670</v>
      </c>
      <c r="G6" s="22">
        <v>237983</v>
      </c>
      <c r="H6" s="22">
        <v>239293</v>
      </c>
      <c r="I6" s="22">
        <v>240510</v>
      </c>
      <c r="J6" s="22">
        <v>241800</v>
      </c>
      <c r="K6" s="22">
        <v>242128</v>
      </c>
      <c r="L6" s="22">
        <v>243110</v>
      </c>
      <c r="M6" s="22">
        <v>244093</v>
      </c>
      <c r="N6" s="22">
        <v>245041</v>
      </c>
      <c r="O6" s="22">
        <v>245744</v>
      </c>
      <c r="P6" s="23">
        <f aca="true" t="shared" si="0" ref="P6:P11">AVERAGE(D6:O6)</f>
        <v>240953.33333333334</v>
      </c>
      <c r="Q6" s="24"/>
      <c r="S6" s="25">
        <f aca="true" t="shared" si="1" ref="S6:S12">+I33/I6</f>
        <v>0.9081867697808823</v>
      </c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</row>
    <row r="7" spans="1:255" ht="10.5">
      <c r="A7" s="14">
        <v>78</v>
      </c>
      <c r="B7" s="21" t="s">
        <v>242</v>
      </c>
      <c r="C7" s="22">
        <v>279957</v>
      </c>
      <c r="D7" s="22">
        <v>280841</v>
      </c>
      <c r="E7" s="22">
        <v>282022</v>
      </c>
      <c r="F7" s="22">
        <v>283283</v>
      </c>
      <c r="G7" s="22">
        <v>284326</v>
      </c>
      <c r="H7" s="22">
        <v>286929</v>
      </c>
      <c r="I7" s="22">
        <v>288185</v>
      </c>
      <c r="J7" s="22">
        <v>290401</v>
      </c>
      <c r="K7" s="22">
        <v>292485</v>
      </c>
      <c r="L7" s="22">
        <v>294428</v>
      </c>
      <c r="M7" s="22">
        <v>296216</v>
      </c>
      <c r="N7" s="22">
        <v>297700</v>
      </c>
      <c r="O7" s="22">
        <v>299396</v>
      </c>
      <c r="P7" s="23">
        <f t="shared" si="0"/>
        <v>289684.3333333333</v>
      </c>
      <c r="Q7" s="24"/>
      <c r="R7" s="14"/>
      <c r="S7" s="25">
        <f t="shared" si="1"/>
        <v>0.9139164078630047</v>
      </c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</row>
    <row r="8" spans="1:255" ht="10.5">
      <c r="A8" s="14">
        <v>80</v>
      </c>
      <c r="B8" s="21" t="s">
        <v>40</v>
      </c>
      <c r="C8" s="22">
        <v>70330</v>
      </c>
      <c r="D8" s="22">
        <v>70523</v>
      </c>
      <c r="E8" s="22">
        <v>70586</v>
      </c>
      <c r="F8" s="22">
        <v>70818</v>
      </c>
      <c r="G8" s="22">
        <v>70928</v>
      </c>
      <c r="H8" s="22">
        <v>71152</v>
      </c>
      <c r="I8" s="22">
        <v>71317</v>
      </c>
      <c r="J8" s="22">
        <v>71546</v>
      </c>
      <c r="K8" s="22">
        <v>71719</v>
      </c>
      <c r="L8" s="22">
        <v>71762</v>
      </c>
      <c r="M8" s="22">
        <v>71798</v>
      </c>
      <c r="N8" s="22">
        <v>71856</v>
      </c>
      <c r="O8" s="22">
        <v>71901</v>
      </c>
      <c r="P8" s="23">
        <f t="shared" si="0"/>
        <v>71325.5</v>
      </c>
      <c r="Q8" s="24"/>
      <c r="R8" s="14"/>
      <c r="S8" s="25">
        <f t="shared" si="1"/>
        <v>0.9120406074288038</v>
      </c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</row>
    <row r="9" spans="1:255" ht="10.5">
      <c r="A9" s="14">
        <v>81</v>
      </c>
      <c r="B9" s="21" t="s">
        <v>47</v>
      </c>
      <c r="C9" s="22">
        <v>11987</v>
      </c>
      <c r="D9" s="22">
        <v>12069</v>
      </c>
      <c r="E9" s="22">
        <v>12028</v>
      </c>
      <c r="F9" s="22">
        <v>12018</v>
      </c>
      <c r="G9" s="22">
        <v>11892</v>
      </c>
      <c r="H9" s="22">
        <v>11857</v>
      </c>
      <c r="I9" s="22">
        <v>11760</v>
      </c>
      <c r="J9" s="22">
        <v>11740</v>
      </c>
      <c r="K9" s="22">
        <v>11773</v>
      </c>
      <c r="L9" s="22">
        <v>11753</v>
      </c>
      <c r="M9" s="22">
        <v>11774</v>
      </c>
      <c r="N9" s="22">
        <v>11864</v>
      </c>
      <c r="O9" s="22">
        <v>12014</v>
      </c>
      <c r="P9" s="23">
        <f>AVERAGE(D9:O9)</f>
        <v>11878.5</v>
      </c>
      <c r="Q9" s="14"/>
      <c r="R9" s="14"/>
      <c r="S9" s="25">
        <f t="shared" si="1"/>
        <v>0.47874149659863946</v>
      </c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</row>
    <row r="10" spans="1:255" ht="10.5">
      <c r="A10" s="14">
        <v>88</v>
      </c>
      <c r="B10" s="21" t="s">
        <v>229</v>
      </c>
      <c r="C10" s="22">
        <v>188883</v>
      </c>
      <c r="D10" s="22">
        <v>190471</v>
      </c>
      <c r="E10" s="22">
        <v>191206</v>
      </c>
      <c r="F10" s="22">
        <v>192693</v>
      </c>
      <c r="G10" s="22">
        <v>193510</v>
      </c>
      <c r="H10" s="22">
        <v>195059</v>
      </c>
      <c r="I10" s="22">
        <v>196759</v>
      </c>
      <c r="J10" s="22">
        <v>198313</v>
      </c>
      <c r="K10" s="22">
        <v>199691</v>
      </c>
      <c r="L10" s="22">
        <v>200874</v>
      </c>
      <c r="M10" s="22">
        <v>201906</v>
      </c>
      <c r="N10" s="22">
        <v>202924</v>
      </c>
      <c r="O10" s="22">
        <v>204115</v>
      </c>
      <c r="P10" s="23">
        <f t="shared" si="0"/>
        <v>197293.41666666666</v>
      </c>
      <c r="Q10" s="24"/>
      <c r="R10" s="14"/>
      <c r="S10" s="25">
        <f t="shared" si="1"/>
        <v>0.9330856530069781</v>
      </c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</row>
    <row r="11" spans="1:255" ht="10.5">
      <c r="A11" s="14">
        <v>99</v>
      </c>
      <c r="B11" s="21" t="s">
        <v>41</v>
      </c>
      <c r="C11" s="22">
        <v>309329</v>
      </c>
      <c r="D11" s="22">
        <v>310410</v>
      </c>
      <c r="E11" s="22">
        <v>311019</v>
      </c>
      <c r="F11" s="22">
        <v>311466</v>
      </c>
      <c r="G11" s="22">
        <v>311980</v>
      </c>
      <c r="H11" s="22">
        <v>312733</v>
      </c>
      <c r="I11" s="22">
        <v>313326</v>
      </c>
      <c r="J11" s="22">
        <v>314485</v>
      </c>
      <c r="K11" s="22">
        <v>315048</v>
      </c>
      <c r="L11" s="22">
        <v>315307</v>
      </c>
      <c r="M11" s="22">
        <v>315556</v>
      </c>
      <c r="N11" s="22">
        <v>315986</v>
      </c>
      <c r="O11" s="22">
        <v>316285</v>
      </c>
      <c r="P11" s="23">
        <f t="shared" si="0"/>
        <v>313633.4166666667</v>
      </c>
      <c r="Q11" s="24"/>
      <c r="R11" s="14"/>
      <c r="S11" s="25">
        <f t="shared" si="1"/>
        <v>0.9104127968952465</v>
      </c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</row>
    <row r="12" spans="1:255" ht="10.5">
      <c r="A12" s="14">
        <v>107</v>
      </c>
      <c r="B12" s="21" t="s">
        <v>42</v>
      </c>
      <c r="C12" s="22">
        <v>304601</v>
      </c>
      <c r="D12" s="22">
        <v>307179</v>
      </c>
      <c r="E12" s="22">
        <v>308727</v>
      </c>
      <c r="F12" s="22">
        <v>310675</v>
      </c>
      <c r="G12" s="22">
        <v>312543</v>
      </c>
      <c r="H12" s="22">
        <v>315439</v>
      </c>
      <c r="I12" s="22">
        <v>317790</v>
      </c>
      <c r="J12" s="22">
        <v>319919</v>
      </c>
      <c r="K12" s="22">
        <v>321920</v>
      </c>
      <c r="L12" s="22">
        <v>323604</v>
      </c>
      <c r="M12" s="22">
        <v>326254</v>
      </c>
      <c r="N12" s="22">
        <v>328410</v>
      </c>
      <c r="O12" s="22">
        <v>330845</v>
      </c>
      <c r="P12" s="23">
        <f>AVERAGE(D12:O12)</f>
        <v>318608.75</v>
      </c>
      <c r="Q12" s="24"/>
      <c r="R12" s="14"/>
      <c r="S12" s="25">
        <f t="shared" si="1"/>
        <v>0.9520878567607539</v>
      </c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</row>
    <row r="13" spans="1:255" ht="10.5">
      <c r="A13" s="14"/>
      <c r="B13" s="14"/>
      <c r="C13" s="22"/>
      <c r="D13" s="23"/>
      <c r="E13" s="23"/>
      <c r="F13" s="23"/>
      <c r="G13" s="23"/>
      <c r="H13" s="23"/>
      <c r="I13" s="23"/>
      <c r="J13" s="22"/>
      <c r="K13" s="22"/>
      <c r="L13" s="22"/>
      <c r="M13" s="22"/>
      <c r="N13" s="22"/>
      <c r="O13" s="22"/>
      <c r="P13" s="23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</row>
    <row r="14" spans="1:255" ht="10.5">
      <c r="A14" s="118"/>
      <c r="B14" s="119" t="s">
        <v>43</v>
      </c>
      <c r="C14" s="120">
        <f aca="true" t="shared" si="2" ref="C14:O14">SUM(C6:C13)</f>
        <v>1400784</v>
      </c>
      <c r="D14" s="120">
        <f t="shared" si="2"/>
        <v>1408427</v>
      </c>
      <c r="E14" s="120">
        <f t="shared" si="2"/>
        <v>1412722</v>
      </c>
      <c r="F14" s="120">
        <f t="shared" si="2"/>
        <v>1418623</v>
      </c>
      <c r="G14" s="120">
        <f t="shared" si="2"/>
        <v>1423162</v>
      </c>
      <c r="H14" s="120">
        <f t="shared" si="2"/>
        <v>1432462</v>
      </c>
      <c r="I14" s="120">
        <f t="shared" si="2"/>
        <v>1439647</v>
      </c>
      <c r="J14" s="120">
        <f t="shared" si="2"/>
        <v>1448204</v>
      </c>
      <c r="K14" s="120">
        <f t="shared" si="2"/>
        <v>1454764</v>
      </c>
      <c r="L14" s="120">
        <f t="shared" si="2"/>
        <v>1460838</v>
      </c>
      <c r="M14" s="120">
        <f t="shared" si="2"/>
        <v>1467597</v>
      </c>
      <c r="N14" s="120">
        <f t="shared" si="2"/>
        <v>1473781</v>
      </c>
      <c r="O14" s="120">
        <f t="shared" si="2"/>
        <v>1480300</v>
      </c>
      <c r="P14" s="120">
        <f>AVERAGE(D14:O14)</f>
        <v>1443377.25</v>
      </c>
      <c r="Q14" s="26"/>
      <c r="R14" s="26"/>
      <c r="S14" s="25">
        <f>+I41/I14</f>
        <v>0.9195948729098175</v>
      </c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  <c r="IU14" s="26"/>
    </row>
    <row r="15" spans="1:255" ht="10.5">
      <c r="A15" s="14"/>
      <c r="B15" s="14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</row>
    <row r="16" spans="1:255" ht="10.5">
      <c r="A16" s="14">
        <v>62</v>
      </c>
      <c r="B16" s="21" t="s">
        <v>44</v>
      </c>
      <c r="C16" s="22">
        <v>1502</v>
      </c>
      <c r="D16" s="22">
        <v>1495</v>
      </c>
      <c r="E16" s="22">
        <v>1487</v>
      </c>
      <c r="F16" s="22">
        <v>1475</v>
      </c>
      <c r="G16" s="22">
        <v>1466</v>
      </c>
      <c r="H16" s="22">
        <v>1457</v>
      </c>
      <c r="I16" s="22">
        <v>1445</v>
      </c>
      <c r="J16" s="22">
        <v>1439</v>
      </c>
      <c r="K16" s="22">
        <v>1434</v>
      </c>
      <c r="L16" s="22">
        <v>1425</v>
      </c>
      <c r="M16" s="22">
        <v>1424</v>
      </c>
      <c r="N16" s="22">
        <v>1421</v>
      </c>
      <c r="O16" s="22">
        <v>1415</v>
      </c>
      <c r="P16" s="23">
        <f aca="true" t="shared" si="3" ref="P16:P21">AVERAGE(D16:O16)</f>
        <v>1448.5833333333333</v>
      </c>
      <c r="Q16" s="14"/>
      <c r="R16" s="14"/>
      <c r="S16" s="25">
        <f aca="true" t="shared" si="4" ref="S16:S21">+I43/I16</f>
        <v>1.8602076124567475</v>
      </c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</row>
    <row r="17" spans="1:255" ht="10.5">
      <c r="A17" s="14">
        <v>63</v>
      </c>
      <c r="B17" s="21" t="s">
        <v>232</v>
      </c>
      <c r="C17" s="22">
        <v>13557</v>
      </c>
      <c r="D17" s="22">
        <v>13507</v>
      </c>
      <c r="E17" s="22">
        <v>13474</v>
      </c>
      <c r="F17" s="22">
        <v>13447</v>
      </c>
      <c r="G17" s="22">
        <v>13385</v>
      </c>
      <c r="H17" s="22">
        <v>13342</v>
      </c>
      <c r="I17" s="22">
        <v>13294</v>
      </c>
      <c r="J17" s="22">
        <v>13254</v>
      </c>
      <c r="K17" s="22">
        <v>13181</v>
      </c>
      <c r="L17" s="22">
        <v>13115</v>
      </c>
      <c r="M17" s="22">
        <v>13065</v>
      </c>
      <c r="N17" s="22">
        <v>13021</v>
      </c>
      <c r="O17" s="22">
        <v>12982</v>
      </c>
      <c r="P17" s="23">
        <f t="shared" si="3"/>
        <v>13255.583333333334</v>
      </c>
      <c r="Q17" s="27"/>
      <c r="R17" s="27"/>
      <c r="S17" s="25">
        <f t="shared" si="4"/>
        <v>1.3244320746201295</v>
      </c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7"/>
      <c r="IT17" s="27"/>
      <c r="IU17" s="27"/>
    </row>
    <row r="18" spans="1:255" ht="10.5">
      <c r="A18" s="14">
        <v>65</v>
      </c>
      <c r="B18" s="21" t="s">
        <v>45</v>
      </c>
      <c r="C18" s="22">
        <v>12623</v>
      </c>
      <c r="D18" s="22">
        <v>12651</v>
      </c>
      <c r="E18" s="22">
        <v>12611</v>
      </c>
      <c r="F18" s="22">
        <v>12614</v>
      </c>
      <c r="G18" s="22">
        <v>12591</v>
      </c>
      <c r="H18" s="22">
        <v>12580</v>
      </c>
      <c r="I18" s="22">
        <v>12569</v>
      </c>
      <c r="J18" s="22">
        <v>12558</v>
      </c>
      <c r="K18" s="22">
        <v>12520</v>
      </c>
      <c r="L18" s="22">
        <v>12507</v>
      </c>
      <c r="M18" s="22">
        <v>12494</v>
      </c>
      <c r="N18" s="22">
        <v>12499</v>
      </c>
      <c r="O18" s="22">
        <v>12503</v>
      </c>
      <c r="P18" s="23">
        <f t="shared" si="3"/>
        <v>12558.083333333334</v>
      </c>
      <c r="Q18" s="27"/>
      <c r="R18" s="27"/>
      <c r="S18" s="25">
        <f t="shared" si="4"/>
        <v>1.9089028562335906</v>
      </c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  <c r="IS18" s="27"/>
      <c r="IT18" s="27"/>
      <c r="IU18" s="27"/>
    </row>
    <row r="19" spans="1:255" ht="10.5">
      <c r="A19" s="14">
        <v>68</v>
      </c>
      <c r="B19" s="21" t="s">
        <v>46</v>
      </c>
      <c r="C19" s="22">
        <v>2173</v>
      </c>
      <c r="D19" s="22">
        <v>2190</v>
      </c>
      <c r="E19" s="22">
        <v>2187</v>
      </c>
      <c r="F19" s="22">
        <v>2163</v>
      </c>
      <c r="G19" s="22">
        <v>2164</v>
      </c>
      <c r="H19" s="22">
        <v>2159</v>
      </c>
      <c r="I19" s="22">
        <v>2151</v>
      </c>
      <c r="J19" s="22">
        <v>2150</v>
      </c>
      <c r="K19" s="22">
        <v>2139</v>
      </c>
      <c r="L19" s="22">
        <v>2139</v>
      </c>
      <c r="M19" s="22">
        <v>2137</v>
      </c>
      <c r="N19" s="22">
        <v>2139</v>
      </c>
      <c r="O19" s="22">
        <v>2148</v>
      </c>
      <c r="P19" s="23">
        <f t="shared" si="3"/>
        <v>2155.5</v>
      </c>
      <c r="Q19" s="14"/>
      <c r="R19" s="14"/>
      <c r="S19" s="25">
        <f t="shared" si="4"/>
        <v>2.0492794049279404</v>
      </c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</row>
    <row r="20" spans="1:255" ht="10.5">
      <c r="A20" s="14">
        <v>76</v>
      </c>
      <c r="B20" s="21" t="s">
        <v>233</v>
      </c>
      <c r="C20" s="22">
        <v>14528</v>
      </c>
      <c r="D20" s="22">
        <v>14549</v>
      </c>
      <c r="E20" s="22">
        <v>14546</v>
      </c>
      <c r="F20" s="22">
        <v>14577</v>
      </c>
      <c r="G20" s="22">
        <v>14596</v>
      </c>
      <c r="H20" s="22">
        <v>14603</v>
      </c>
      <c r="I20" s="22">
        <v>14615</v>
      </c>
      <c r="J20" s="22">
        <v>14630</v>
      </c>
      <c r="K20" s="22">
        <v>14652</v>
      </c>
      <c r="L20" s="22">
        <v>14674</v>
      </c>
      <c r="M20" s="22">
        <v>14702</v>
      </c>
      <c r="N20" s="22">
        <v>14748</v>
      </c>
      <c r="O20" s="22">
        <v>14778</v>
      </c>
      <c r="P20" s="23">
        <f t="shared" si="3"/>
        <v>14639.166666666666</v>
      </c>
      <c r="Q20" s="14"/>
      <c r="R20" s="14"/>
      <c r="S20" s="25">
        <f t="shared" si="4"/>
        <v>0.8205268559698939</v>
      </c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</row>
    <row r="21" spans="1:255" ht="10.5">
      <c r="A21" s="14">
        <v>94</v>
      </c>
      <c r="B21" s="21" t="s">
        <v>48</v>
      </c>
      <c r="C21" s="22">
        <v>1141</v>
      </c>
      <c r="D21" s="22">
        <v>1141</v>
      </c>
      <c r="E21" s="22">
        <v>1142</v>
      </c>
      <c r="F21" s="22">
        <v>1140</v>
      </c>
      <c r="G21" s="22">
        <v>1146</v>
      </c>
      <c r="H21" s="22">
        <v>1149</v>
      </c>
      <c r="I21" s="22">
        <v>1122</v>
      </c>
      <c r="J21" s="22">
        <v>1160</v>
      </c>
      <c r="K21" s="22">
        <v>1164</v>
      </c>
      <c r="L21" s="22">
        <v>1169</v>
      </c>
      <c r="M21" s="22">
        <v>1173</v>
      </c>
      <c r="N21" s="22">
        <v>1175</v>
      </c>
      <c r="O21" s="22">
        <v>1173</v>
      </c>
      <c r="P21" s="23">
        <f t="shared" si="3"/>
        <v>1154.5</v>
      </c>
      <c r="Q21" s="14"/>
      <c r="R21" s="14"/>
      <c r="S21" s="25">
        <f t="shared" si="4"/>
        <v>1.8663101604278074</v>
      </c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</row>
    <row r="22" spans="1:255" ht="10.5">
      <c r="A22" s="14"/>
      <c r="B22" s="14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</row>
    <row r="23" spans="1:255" ht="10.5">
      <c r="A23" s="119"/>
      <c r="B23" s="119" t="s">
        <v>49</v>
      </c>
      <c r="C23" s="120">
        <f aca="true" t="shared" si="5" ref="C23:O23">SUM(C16:C21)</f>
        <v>45524</v>
      </c>
      <c r="D23" s="120">
        <f t="shared" si="5"/>
        <v>45533</v>
      </c>
      <c r="E23" s="120">
        <f t="shared" si="5"/>
        <v>45447</v>
      </c>
      <c r="F23" s="120">
        <f t="shared" si="5"/>
        <v>45416</v>
      </c>
      <c r="G23" s="120">
        <f t="shared" si="5"/>
        <v>45348</v>
      </c>
      <c r="H23" s="120">
        <f t="shared" si="5"/>
        <v>45290</v>
      </c>
      <c r="I23" s="120">
        <f t="shared" si="5"/>
        <v>45196</v>
      </c>
      <c r="J23" s="120">
        <f t="shared" si="5"/>
        <v>45191</v>
      </c>
      <c r="K23" s="120">
        <f t="shared" si="5"/>
        <v>45090</v>
      </c>
      <c r="L23" s="120">
        <f t="shared" si="5"/>
        <v>45029</v>
      </c>
      <c r="M23" s="120">
        <f t="shared" si="5"/>
        <v>44995</v>
      </c>
      <c r="N23" s="120">
        <f t="shared" si="5"/>
        <v>45003</v>
      </c>
      <c r="O23" s="120">
        <f t="shared" si="5"/>
        <v>44999</v>
      </c>
      <c r="P23" s="120">
        <f>AVERAGE(D23:O23)</f>
        <v>45211.416666666664</v>
      </c>
      <c r="Q23" s="26"/>
      <c r="R23" s="26"/>
      <c r="S23" s="25">
        <f>+I50/I23</f>
        <v>1.3891052305513762</v>
      </c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  <c r="IJ23" s="26"/>
      <c r="IK23" s="26"/>
      <c r="IL23" s="26"/>
      <c r="IM23" s="26"/>
      <c r="IN23" s="26"/>
      <c r="IO23" s="26"/>
      <c r="IP23" s="26"/>
      <c r="IQ23" s="26"/>
      <c r="IR23" s="26"/>
      <c r="IS23" s="26"/>
      <c r="IT23" s="26"/>
      <c r="IU23" s="26"/>
    </row>
    <row r="24" spans="1:255" ht="10.5">
      <c r="A24" s="14"/>
      <c r="B24" s="14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6"/>
      <c r="R24" s="26"/>
      <c r="S24" s="14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  <c r="IL24" s="26"/>
      <c r="IM24" s="26"/>
      <c r="IN24" s="26"/>
      <c r="IO24" s="26"/>
      <c r="IP24" s="26"/>
      <c r="IQ24" s="26"/>
      <c r="IR24" s="26"/>
      <c r="IS24" s="26"/>
      <c r="IT24" s="26"/>
      <c r="IU24" s="26"/>
    </row>
    <row r="25" spans="1:255" ht="11.25" thickBot="1">
      <c r="A25" s="121"/>
      <c r="B25" s="122" t="s">
        <v>50</v>
      </c>
      <c r="C25" s="123">
        <f aca="true" t="shared" si="6" ref="C25:O25">C14+C23</f>
        <v>1446308</v>
      </c>
      <c r="D25" s="123">
        <f t="shared" si="6"/>
        <v>1453960</v>
      </c>
      <c r="E25" s="123">
        <f t="shared" si="6"/>
        <v>1458169</v>
      </c>
      <c r="F25" s="123">
        <f t="shared" si="6"/>
        <v>1464039</v>
      </c>
      <c r="G25" s="123">
        <f t="shared" si="6"/>
        <v>1468510</v>
      </c>
      <c r="H25" s="123">
        <f t="shared" si="6"/>
        <v>1477752</v>
      </c>
      <c r="I25" s="123">
        <f t="shared" si="6"/>
        <v>1484843</v>
      </c>
      <c r="J25" s="123">
        <f t="shared" si="6"/>
        <v>1493395</v>
      </c>
      <c r="K25" s="123">
        <f t="shared" si="6"/>
        <v>1499854</v>
      </c>
      <c r="L25" s="123">
        <f t="shared" si="6"/>
        <v>1505867</v>
      </c>
      <c r="M25" s="123">
        <f t="shared" si="6"/>
        <v>1512592</v>
      </c>
      <c r="N25" s="123">
        <f t="shared" si="6"/>
        <v>1518784</v>
      </c>
      <c r="O25" s="123">
        <f t="shared" si="6"/>
        <v>1525299</v>
      </c>
      <c r="P25" s="124">
        <f>AVERAGE(D25:O25)</f>
        <v>1488588.6666666667</v>
      </c>
      <c r="Q25" s="26"/>
      <c r="R25" s="26"/>
      <c r="S25" s="25">
        <f>+I52/I25</f>
        <v>0.9338859394562253</v>
      </c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  <c r="II25" s="26"/>
      <c r="IJ25" s="26"/>
      <c r="IK25" s="26"/>
      <c r="IL25" s="26"/>
      <c r="IM25" s="26"/>
      <c r="IN25" s="26"/>
      <c r="IO25" s="26"/>
      <c r="IP25" s="26"/>
      <c r="IQ25" s="26"/>
      <c r="IR25" s="26"/>
      <c r="IS25" s="26"/>
      <c r="IT25" s="26"/>
      <c r="IU25" s="26"/>
    </row>
    <row r="26" spans="2:255" ht="10.5">
      <c r="B26" s="21" t="s">
        <v>231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27"/>
      <c r="R26" s="27"/>
      <c r="S26" s="14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  <c r="IP26" s="27"/>
      <c r="IQ26" s="27"/>
      <c r="IR26" s="27"/>
      <c r="IS26" s="27"/>
      <c r="IT26" s="27"/>
      <c r="IU26" s="27"/>
    </row>
    <row r="27" spans="3:255" ht="10.5">
      <c r="C27" s="21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27"/>
      <c r="R27" s="27"/>
      <c r="S27" s="14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  <c r="IL27" s="27"/>
      <c r="IM27" s="27"/>
      <c r="IN27" s="27"/>
      <c r="IO27" s="27"/>
      <c r="IP27" s="27"/>
      <c r="IQ27" s="27"/>
      <c r="IR27" s="27"/>
      <c r="IS27" s="27"/>
      <c r="IT27" s="27"/>
      <c r="IU27" s="27"/>
    </row>
    <row r="28" spans="1:255" ht="14.25">
      <c r="A28" s="10" t="s">
        <v>224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</row>
    <row r="29" spans="2:255" ht="13.5">
      <c r="B29" s="12" t="s">
        <v>128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</row>
    <row r="30" spans="2:255" ht="13.5">
      <c r="B30" s="12" t="s">
        <v>247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</row>
    <row r="31" spans="1:255" ht="11.25" thickBo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</row>
    <row r="32" spans="1:255" ht="21" customHeight="1">
      <c r="A32" s="114" t="s">
        <v>37</v>
      </c>
      <c r="B32" s="115" t="s">
        <v>38</v>
      </c>
      <c r="C32" s="116" t="str">
        <f>+C5</f>
        <v>Dic/10</v>
      </c>
      <c r="D32" s="117" t="s">
        <v>114</v>
      </c>
      <c r="E32" s="117" t="s">
        <v>115</v>
      </c>
      <c r="F32" s="117" t="s">
        <v>116</v>
      </c>
      <c r="G32" s="117" t="s">
        <v>117</v>
      </c>
      <c r="H32" s="117" t="s">
        <v>118</v>
      </c>
      <c r="I32" s="117" t="s">
        <v>119</v>
      </c>
      <c r="J32" s="117" t="s">
        <v>120</v>
      </c>
      <c r="K32" s="117" t="s">
        <v>121</v>
      </c>
      <c r="L32" s="117" t="s">
        <v>122</v>
      </c>
      <c r="M32" s="117" t="s">
        <v>123</v>
      </c>
      <c r="N32" s="117" t="s">
        <v>124</v>
      </c>
      <c r="O32" s="117" t="s">
        <v>125</v>
      </c>
      <c r="P32" s="117" t="s">
        <v>126</v>
      </c>
      <c r="Q32" s="14"/>
      <c r="R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</row>
    <row r="33" spans="1:255" ht="10.5">
      <c r="A33" s="14">
        <v>67</v>
      </c>
      <c r="B33" s="21" t="str">
        <f>+B6</f>
        <v>Colmena Golden Cross</v>
      </c>
      <c r="C33" s="22">
        <v>218075</v>
      </c>
      <c r="D33" s="22">
        <v>218634</v>
      </c>
      <c r="E33" s="22">
        <v>218572</v>
      </c>
      <c r="F33" s="22">
        <v>218690</v>
      </c>
      <c r="G33" s="22">
        <v>218715</v>
      </c>
      <c r="H33" s="22">
        <v>218557</v>
      </c>
      <c r="I33" s="22">
        <v>218428</v>
      </c>
      <c r="J33" s="22">
        <v>218392</v>
      </c>
      <c r="K33" s="22">
        <v>217754</v>
      </c>
      <c r="L33" s="22">
        <v>218024</v>
      </c>
      <c r="M33" s="22">
        <v>217887</v>
      </c>
      <c r="N33" s="22">
        <v>217875</v>
      </c>
      <c r="O33" s="22">
        <v>217962</v>
      </c>
      <c r="P33" s="23">
        <f aca="true" t="shared" si="7" ref="P33:P39">AVERAGE(D33:O33)</f>
        <v>218290.83333333334</v>
      </c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</row>
    <row r="34" spans="1:255" ht="10.5">
      <c r="A34" s="14">
        <v>78</v>
      </c>
      <c r="B34" s="21" t="str">
        <f aca="true" t="shared" si="8" ref="B34:B39">+B7</f>
        <v>Isapre Cruz Blanca S.A.</v>
      </c>
      <c r="C34" s="22">
        <v>260717</v>
      </c>
      <c r="D34" s="22">
        <v>260557</v>
      </c>
      <c r="E34" s="22">
        <v>260698</v>
      </c>
      <c r="F34" s="22">
        <v>261543</v>
      </c>
      <c r="G34" s="22">
        <v>262078</v>
      </c>
      <c r="H34" s="22">
        <v>262877</v>
      </c>
      <c r="I34" s="22">
        <v>263377</v>
      </c>
      <c r="J34" s="22">
        <v>262836</v>
      </c>
      <c r="K34" s="22">
        <v>263879</v>
      </c>
      <c r="L34" s="22">
        <v>265115</v>
      </c>
      <c r="M34" s="22">
        <v>266099</v>
      </c>
      <c r="N34" s="22">
        <v>266883</v>
      </c>
      <c r="O34" s="22">
        <v>267750</v>
      </c>
      <c r="P34" s="23">
        <f t="shared" si="7"/>
        <v>263641</v>
      </c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  <c r="IU34" s="14"/>
    </row>
    <row r="35" spans="1:255" ht="10.5">
      <c r="A35" s="14">
        <v>80</v>
      </c>
      <c r="B35" s="21" t="str">
        <f t="shared" si="8"/>
        <v>Vida Tres</v>
      </c>
      <c r="C35" s="22">
        <v>64979</v>
      </c>
      <c r="D35" s="22">
        <v>65004</v>
      </c>
      <c r="E35" s="22">
        <v>65072</v>
      </c>
      <c r="F35" s="22">
        <v>65063</v>
      </c>
      <c r="G35" s="22">
        <v>65071</v>
      </c>
      <c r="H35" s="22">
        <v>65066</v>
      </c>
      <c r="I35" s="22">
        <v>65044</v>
      </c>
      <c r="J35" s="22">
        <v>64976</v>
      </c>
      <c r="K35" s="22">
        <v>65101</v>
      </c>
      <c r="L35" s="22">
        <v>65087</v>
      </c>
      <c r="M35" s="22">
        <v>65169</v>
      </c>
      <c r="N35" s="22">
        <v>65053</v>
      </c>
      <c r="O35" s="22">
        <v>64969</v>
      </c>
      <c r="P35" s="23">
        <f t="shared" si="7"/>
        <v>65056.25</v>
      </c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</row>
    <row r="36" spans="1:255" ht="10.5">
      <c r="A36" s="14">
        <v>81</v>
      </c>
      <c r="B36" s="21" t="str">
        <f t="shared" si="8"/>
        <v>Ferrosalud</v>
      </c>
      <c r="C36" s="22">
        <v>6074</v>
      </c>
      <c r="D36" s="22">
        <v>6096</v>
      </c>
      <c r="E36" s="22">
        <v>6022</v>
      </c>
      <c r="F36" s="22">
        <v>5998</v>
      </c>
      <c r="G36" s="22">
        <v>5899</v>
      </c>
      <c r="H36" s="22">
        <v>5749</v>
      </c>
      <c r="I36" s="22">
        <v>5630</v>
      </c>
      <c r="J36" s="22">
        <v>5523</v>
      </c>
      <c r="K36" s="22">
        <v>5427</v>
      </c>
      <c r="L36" s="22">
        <v>5322</v>
      </c>
      <c r="M36" s="22">
        <v>5243</v>
      </c>
      <c r="N36" s="22">
        <v>5159</v>
      </c>
      <c r="O36" s="22">
        <v>5130</v>
      </c>
      <c r="P36" s="23">
        <f>AVERAGE(D36:O36)</f>
        <v>5599.833333333333</v>
      </c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</row>
    <row r="37" spans="1:255" ht="10.5">
      <c r="A37" s="14">
        <v>88</v>
      </c>
      <c r="B37" s="21" t="str">
        <f t="shared" si="8"/>
        <v>Mas Vida</v>
      </c>
      <c r="C37" s="22">
        <v>178189</v>
      </c>
      <c r="D37" s="22">
        <v>179597</v>
      </c>
      <c r="E37" s="22">
        <v>180159</v>
      </c>
      <c r="F37" s="22">
        <v>181275</v>
      </c>
      <c r="G37" s="22">
        <v>181765</v>
      </c>
      <c r="H37" s="22">
        <v>182867</v>
      </c>
      <c r="I37" s="22">
        <v>183593</v>
      </c>
      <c r="J37" s="22">
        <v>184641</v>
      </c>
      <c r="K37" s="22">
        <v>185463</v>
      </c>
      <c r="L37" s="22">
        <v>186250</v>
      </c>
      <c r="M37" s="22">
        <v>187002</v>
      </c>
      <c r="N37" s="22">
        <v>187619</v>
      </c>
      <c r="O37" s="22">
        <v>188492</v>
      </c>
      <c r="P37" s="23">
        <f t="shared" si="7"/>
        <v>184060.25</v>
      </c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</row>
    <row r="38" spans="1:255" ht="10.5">
      <c r="A38" s="14">
        <v>99</v>
      </c>
      <c r="B38" s="21" t="str">
        <f t="shared" si="8"/>
        <v>Isapre Banmédica</v>
      </c>
      <c r="C38" s="22">
        <v>285655</v>
      </c>
      <c r="D38" s="22">
        <v>285792</v>
      </c>
      <c r="E38" s="22">
        <v>285628</v>
      </c>
      <c r="F38" s="22">
        <v>285526</v>
      </c>
      <c r="G38" s="22">
        <v>285897</v>
      </c>
      <c r="H38" s="22">
        <v>285464</v>
      </c>
      <c r="I38" s="22">
        <v>285256</v>
      </c>
      <c r="J38" s="22">
        <v>285456</v>
      </c>
      <c r="K38" s="22">
        <v>285388</v>
      </c>
      <c r="L38" s="22">
        <v>285353</v>
      </c>
      <c r="M38" s="22">
        <v>285700</v>
      </c>
      <c r="N38" s="22">
        <v>285427</v>
      </c>
      <c r="O38" s="22">
        <v>285063</v>
      </c>
      <c r="P38" s="23">
        <f t="shared" si="7"/>
        <v>285495.8333333333</v>
      </c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  <c r="IU38" s="14"/>
    </row>
    <row r="39" spans="1:255" ht="10.5">
      <c r="A39" s="14">
        <v>107</v>
      </c>
      <c r="B39" s="21" t="str">
        <f t="shared" si="8"/>
        <v>Consalud S.A.</v>
      </c>
      <c r="C39" s="22">
        <v>301336</v>
      </c>
      <c r="D39" s="22">
        <v>301665</v>
      </c>
      <c r="E39" s="22">
        <v>301697</v>
      </c>
      <c r="F39" s="22">
        <v>301985</v>
      </c>
      <c r="G39" s="22">
        <v>301423</v>
      </c>
      <c r="H39" s="22">
        <v>301995</v>
      </c>
      <c r="I39" s="22">
        <v>302564</v>
      </c>
      <c r="J39" s="22">
        <v>303628</v>
      </c>
      <c r="K39" s="22">
        <v>304804</v>
      </c>
      <c r="L39" s="22">
        <v>305828</v>
      </c>
      <c r="M39" s="22">
        <v>307116</v>
      </c>
      <c r="N39" s="22">
        <v>307922</v>
      </c>
      <c r="O39" s="22">
        <v>308931</v>
      </c>
      <c r="P39" s="23">
        <f t="shared" si="7"/>
        <v>304129.8333333333</v>
      </c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</row>
    <row r="40" spans="1:255" ht="10.5">
      <c r="A40" s="14"/>
      <c r="B40" s="14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</row>
    <row r="41" spans="1:255" ht="10.5">
      <c r="A41" s="118"/>
      <c r="B41" s="119" t="s">
        <v>43</v>
      </c>
      <c r="C41" s="120">
        <f aca="true" t="shared" si="9" ref="C41:O41">SUM(C33:C40)</f>
        <v>1315025</v>
      </c>
      <c r="D41" s="120">
        <f t="shared" si="9"/>
        <v>1317345</v>
      </c>
      <c r="E41" s="120">
        <f t="shared" si="9"/>
        <v>1317848</v>
      </c>
      <c r="F41" s="120">
        <f t="shared" si="9"/>
        <v>1320080</v>
      </c>
      <c r="G41" s="120">
        <f t="shared" si="9"/>
        <v>1320848</v>
      </c>
      <c r="H41" s="120">
        <f t="shared" si="9"/>
        <v>1322575</v>
      </c>
      <c r="I41" s="120">
        <f t="shared" si="9"/>
        <v>1323892</v>
      </c>
      <c r="J41" s="120">
        <f t="shared" si="9"/>
        <v>1325452</v>
      </c>
      <c r="K41" s="120">
        <f t="shared" si="9"/>
        <v>1327816</v>
      </c>
      <c r="L41" s="120">
        <f t="shared" si="9"/>
        <v>1330979</v>
      </c>
      <c r="M41" s="120">
        <f t="shared" si="9"/>
        <v>1334216</v>
      </c>
      <c r="N41" s="120">
        <f t="shared" si="9"/>
        <v>1335938</v>
      </c>
      <c r="O41" s="120">
        <f t="shared" si="9"/>
        <v>1338297</v>
      </c>
      <c r="P41" s="120">
        <f>AVERAGE(D41:O41)</f>
        <v>1326273.8333333333</v>
      </c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</row>
    <row r="42" spans="1:255" ht="10.5">
      <c r="A42" s="14"/>
      <c r="B42" s="14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</row>
    <row r="43" spans="1:255" ht="10.5">
      <c r="A43" s="14">
        <v>62</v>
      </c>
      <c r="B43" s="21" t="str">
        <f aca="true" t="shared" si="10" ref="B43:B48">+B16</f>
        <v>San Lorenzo</v>
      </c>
      <c r="C43" s="22">
        <v>2913</v>
      </c>
      <c r="D43" s="22">
        <v>2803</v>
      </c>
      <c r="E43" s="22">
        <v>2795</v>
      </c>
      <c r="F43" s="22">
        <v>2788</v>
      </c>
      <c r="G43" s="22">
        <v>2756</v>
      </c>
      <c r="H43" s="22">
        <v>2695</v>
      </c>
      <c r="I43" s="22">
        <v>2688</v>
      </c>
      <c r="J43" s="22">
        <v>2688</v>
      </c>
      <c r="K43" s="22">
        <v>2694</v>
      </c>
      <c r="L43" s="22">
        <v>2693</v>
      </c>
      <c r="M43" s="22">
        <v>2701</v>
      </c>
      <c r="N43" s="22">
        <v>2749</v>
      </c>
      <c r="O43" s="22">
        <v>2744</v>
      </c>
      <c r="P43" s="23">
        <f aca="true" t="shared" si="11" ref="P43:P48">AVERAGE(D43:O43)</f>
        <v>2732.8333333333335</v>
      </c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</row>
    <row r="44" spans="1:255" ht="10.5">
      <c r="A44" s="14">
        <v>63</v>
      </c>
      <c r="B44" s="21" t="str">
        <f t="shared" si="10"/>
        <v>Fusat Ltda.</v>
      </c>
      <c r="C44" s="22">
        <v>18194</v>
      </c>
      <c r="D44" s="22">
        <v>18149</v>
      </c>
      <c r="E44" s="22">
        <v>18078</v>
      </c>
      <c r="F44" s="22">
        <v>18023</v>
      </c>
      <c r="G44" s="22">
        <v>17279</v>
      </c>
      <c r="H44" s="22">
        <v>17579</v>
      </c>
      <c r="I44" s="22">
        <v>17607</v>
      </c>
      <c r="J44" s="22">
        <v>17549</v>
      </c>
      <c r="K44" s="22">
        <v>17558</v>
      </c>
      <c r="L44" s="22">
        <v>17553</v>
      </c>
      <c r="M44" s="22">
        <v>17512</v>
      </c>
      <c r="N44" s="22">
        <v>17493</v>
      </c>
      <c r="O44" s="22">
        <v>16731</v>
      </c>
      <c r="P44" s="23">
        <f t="shared" si="11"/>
        <v>17592.583333333332</v>
      </c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</row>
    <row r="45" spans="1:255" ht="10.5">
      <c r="A45" s="14">
        <v>65</v>
      </c>
      <c r="B45" s="21" t="str">
        <f t="shared" si="10"/>
        <v>Chuquicamata</v>
      </c>
      <c r="C45" s="22">
        <v>24233</v>
      </c>
      <c r="D45" s="22">
        <v>24346</v>
      </c>
      <c r="E45" s="22">
        <v>24415</v>
      </c>
      <c r="F45" s="22">
        <v>24658</v>
      </c>
      <c r="G45" s="22">
        <v>24731</v>
      </c>
      <c r="H45" s="22">
        <v>24816</v>
      </c>
      <c r="I45" s="22">
        <v>23993</v>
      </c>
      <c r="J45" s="22">
        <v>24230</v>
      </c>
      <c r="K45" s="22">
        <v>24307</v>
      </c>
      <c r="L45" s="22">
        <v>23890</v>
      </c>
      <c r="M45" s="22">
        <v>24053</v>
      </c>
      <c r="N45" s="22">
        <v>24122</v>
      </c>
      <c r="O45" s="22">
        <v>24122</v>
      </c>
      <c r="P45" s="23">
        <f t="shared" si="11"/>
        <v>24306.916666666668</v>
      </c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</row>
    <row r="46" spans="1:255" ht="10.5">
      <c r="A46" s="14">
        <v>68</v>
      </c>
      <c r="B46" s="21" t="str">
        <f t="shared" si="10"/>
        <v>Río Blanco</v>
      </c>
      <c r="C46" s="22">
        <v>4415</v>
      </c>
      <c r="D46" s="22">
        <v>4407</v>
      </c>
      <c r="E46" s="22">
        <v>4349</v>
      </c>
      <c r="F46" s="22">
        <v>4378</v>
      </c>
      <c r="G46" s="22">
        <v>4382</v>
      </c>
      <c r="H46" s="22">
        <v>4404</v>
      </c>
      <c r="I46" s="22">
        <v>4408</v>
      </c>
      <c r="J46" s="22">
        <v>4380</v>
      </c>
      <c r="K46" s="22">
        <v>4365</v>
      </c>
      <c r="L46" s="22">
        <v>4361</v>
      </c>
      <c r="M46" s="22">
        <v>4367</v>
      </c>
      <c r="N46" s="22">
        <v>4368</v>
      </c>
      <c r="O46" s="22">
        <v>4297</v>
      </c>
      <c r="P46" s="23">
        <f t="shared" si="11"/>
        <v>4372.166666666667</v>
      </c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  <c r="IU46" s="14"/>
    </row>
    <row r="47" spans="1:255" ht="10.5">
      <c r="A47" s="14">
        <v>76</v>
      </c>
      <c r="B47" s="21" t="str">
        <f t="shared" si="10"/>
        <v>Isapre Fundación</v>
      </c>
      <c r="C47" s="22">
        <v>12349</v>
      </c>
      <c r="D47" s="22">
        <v>12190</v>
      </c>
      <c r="E47" s="22">
        <v>12222</v>
      </c>
      <c r="F47" s="22">
        <v>12262</v>
      </c>
      <c r="G47" s="22">
        <v>12268</v>
      </c>
      <c r="H47" s="22">
        <v>11939</v>
      </c>
      <c r="I47" s="22">
        <v>11992</v>
      </c>
      <c r="J47" s="22">
        <v>12072</v>
      </c>
      <c r="K47" s="22">
        <v>12125</v>
      </c>
      <c r="L47" s="22">
        <v>12194</v>
      </c>
      <c r="M47" s="22">
        <v>12242</v>
      </c>
      <c r="N47" s="22">
        <v>12277</v>
      </c>
      <c r="O47" s="22">
        <v>12300</v>
      </c>
      <c r="P47" s="23">
        <f t="shared" si="11"/>
        <v>12173.583333333334</v>
      </c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  <c r="IT47" s="14"/>
      <c r="IU47" s="14"/>
    </row>
    <row r="48" spans="1:255" ht="10.5">
      <c r="A48" s="14">
        <v>94</v>
      </c>
      <c r="B48" s="21" t="str">
        <f t="shared" si="10"/>
        <v>Cruz del Norte</v>
      </c>
      <c r="C48" s="22">
        <v>2181</v>
      </c>
      <c r="D48" s="22">
        <v>2179</v>
      </c>
      <c r="E48" s="22">
        <v>2175</v>
      </c>
      <c r="F48" s="22">
        <v>2176</v>
      </c>
      <c r="G48" s="22">
        <v>2181</v>
      </c>
      <c r="H48" s="22">
        <v>2162</v>
      </c>
      <c r="I48" s="22">
        <v>2094</v>
      </c>
      <c r="J48" s="22">
        <v>2148</v>
      </c>
      <c r="K48" s="22">
        <v>2152</v>
      </c>
      <c r="L48" s="22">
        <v>2158</v>
      </c>
      <c r="M48" s="22">
        <v>2174</v>
      </c>
      <c r="N48" s="22">
        <v>2182</v>
      </c>
      <c r="O48" s="22">
        <v>2183</v>
      </c>
      <c r="P48" s="23">
        <f t="shared" si="11"/>
        <v>2163.6666666666665</v>
      </c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14"/>
    </row>
    <row r="49" spans="1:255" ht="10.5">
      <c r="A49" s="14"/>
      <c r="B49" s="14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  <c r="IU49" s="14"/>
    </row>
    <row r="50" spans="1:255" ht="10.5">
      <c r="A50" s="119"/>
      <c r="B50" s="119" t="s">
        <v>49</v>
      </c>
      <c r="C50" s="120">
        <f aca="true" t="shared" si="12" ref="C50:O50">SUM(C43:C48)</f>
        <v>64285</v>
      </c>
      <c r="D50" s="120">
        <f t="shared" si="12"/>
        <v>64074</v>
      </c>
      <c r="E50" s="120">
        <f t="shared" si="12"/>
        <v>64034</v>
      </c>
      <c r="F50" s="120">
        <f t="shared" si="12"/>
        <v>64285</v>
      </c>
      <c r="G50" s="120">
        <f t="shared" si="12"/>
        <v>63597</v>
      </c>
      <c r="H50" s="120">
        <f t="shared" si="12"/>
        <v>63595</v>
      </c>
      <c r="I50" s="120">
        <f t="shared" si="12"/>
        <v>62782</v>
      </c>
      <c r="J50" s="120">
        <f t="shared" si="12"/>
        <v>63067</v>
      </c>
      <c r="K50" s="120">
        <f t="shared" si="12"/>
        <v>63201</v>
      </c>
      <c r="L50" s="120">
        <f t="shared" si="12"/>
        <v>62849</v>
      </c>
      <c r="M50" s="120">
        <f t="shared" si="12"/>
        <v>63049</v>
      </c>
      <c r="N50" s="120">
        <f t="shared" si="12"/>
        <v>63191</v>
      </c>
      <c r="O50" s="120">
        <f t="shared" si="12"/>
        <v>62377</v>
      </c>
      <c r="P50" s="120">
        <f>AVERAGE(D50:O50)</f>
        <v>63341.75</v>
      </c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  <c r="IO50" s="14"/>
      <c r="IP50" s="14"/>
      <c r="IQ50" s="14"/>
      <c r="IR50" s="14"/>
      <c r="IS50" s="14"/>
      <c r="IT50" s="14"/>
      <c r="IU50" s="14"/>
    </row>
    <row r="51" spans="1:255" ht="10.5">
      <c r="A51" s="14"/>
      <c r="B51" s="1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14"/>
      <c r="IS51" s="14"/>
      <c r="IT51" s="14"/>
      <c r="IU51" s="14"/>
    </row>
    <row r="52" spans="1:255" ht="11.25" thickBot="1">
      <c r="A52" s="121"/>
      <c r="B52" s="122" t="s">
        <v>50</v>
      </c>
      <c r="C52" s="123">
        <f aca="true" t="shared" si="13" ref="C52:O52">C41+C50</f>
        <v>1379310</v>
      </c>
      <c r="D52" s="123">
        <f t="shared" si="13"/>
        <v>1381419</v>
      </c>
      <c r="E52" s="123">
        <f t="shared" si="13"/>
        <v>1381882</v>
      </c>
      <c r="F52" s="123">
        <f t="shared" si="13"/>
        <v>1384365</v>
      </c>
      <c r="G52" s="123">
        <f t="shared" si="13"/>
        <v>1384445</v>
      </c>
      <c r="H52" s="123">
        <f t="shared" si="13"/>
        <v>1386170</v>
      </c>
      <c r="I52" s="123">
        <f t="shared" si="13"/>
        <v>1386674</v>
      </c>
      <c r="J52" s="123">
        <f t="shared" si="13"/>
        <v>1388519</v>
      </c>
      <c r="K52" s="123">
        <f t="shared" si="13"/>
        <v>1391017</v>
      </c>
      <c r="L52" s="123">
        <f t="shared" si="13"/>
        <v>1393828</v>
      </c>
      <c r="M52" s="123">
        <f t="shared" si="13"/>
        <v>1397265</v>
      </c>
      <c r="N52" s="123">
        <f t="shared" si="13"/>
        <v>1399129</v>
      </c>
      <c r="O52" s="123">
        <f t="shared" si="13"/>
        <v>1400674</v>
      </c>
      <c r="P52" s="124">
        <f>AVERAGE(D52:O52)</f>
        <v>1389615.5833333333</v>
      </c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  <c r="IR52" s="14"/>
      <c r="IS52" s="14"/>
      <c r="IT52" s="14"/>
      <c r="IU52" s="14"/>
    </row>
    <row r="53" spans="2:255" ht="10.5">
      <c r="B53" s="21" t="str">
        <f>+B26</f>
        <v>Fuente: Superintendencia de Salud, Archivo Maestro de Beneficiarios.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  <c r="IS53" s="14"/>
      <c r="IT53" s="14"/>
      <c r="IU53" s="14"/>
    </row>
    <row r="54" spans="3:255" ht="10.5">
      <c r="C54" s="21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  <c r="IM54" s="14"/>
      <c r="IN54" s="14"/>
      <c r="IO54" s="14"/>
      <c r="IP54" s="14"/>
      <c r="IQ54" s="14"/>
      <c r="IR54" s="14"/>
      <c r="IS54" s="14"/>
      <c r="IT54" s="14"/>
      <c r="IU54" s="14"/>
    </row>
    <row r="55" spans="1:255" ht="14.25">
      <c r="A55" s="10" t="s">
        <v>224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</row>
    <row r="56" spans="2:255" ht="13.5">
      <c r="B56" s="12" t="s">
        <v>129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  <c r="IM56" s="14"/>
      <c r="IN56" s="14"/>
      <c r="IO56" s="14"/>
      <c r="IP56" s="14"/>
      <c r="IQ56" s="14"/>
      <c r="IR56" s="14"/>
      <c r="IS56" s="14"/>
      <c r="IT56" s="14"/>
      <c r="IU56" s="14"/>
    </row>
    <row r="57" spans="2:255" ht="13.5">
      <c r="B57" s="12" t="s">
        <v>248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  <c r="IM57" s="14"/>
      <c r="IN57" s="14"/>
      <c r="IO57" s="14"/>
      <c r="IP57" s="14"/>
      <c r="IQ57" s="14"/>
      <c r="IR57" s="14"/>
      <c r="IS57" s="14"/>
      <c r="IT57" s="14"/>
      <c r="IU57" s="14"/>
    </row>
    <row r="58" spans="1:255" ht="11.25" thickBo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  <c r="IH58" s="14"/>
      <c r="II58" s="14"/>
      <c r="IJ58" s="14"/>
      <c r="IK58" s="14"/>
      <c r="IL58" s="14"/>
      <c r="IM58" s="14"/>
      <c r="IN58" s="14"/>
      <c r="IO58" s="14"/>
      <c r="IP58" s="14"/>
      <c r="IQ58" s="14"/>
      <c r="IR58" s="14"/>
      <c r="IS58" s="14"/>
      <c r="IT58" s="14"/>
      <c r="IU58" s="14"/>
    </row>
    <row r="59" spans="1:255" ht="20.25" customHeight="1">
      <c r="A59" s="114" t="s">
        <v>37</v>
      </c>
      <c r="B59" s="115" t="s">
        <v>38</v>
      </c>
      <c r="C59" s="116" t="str">
        <f>+C32</f>
        <v>Dic/10</v>
      </c>
      <c r="D59" s="117" t="s">
        <v>114</v>
      </c>
      <c r="E59" s="117" t="s">
        <v>115</v>
      </c>
      <c r="F59" s="117" t="s">
        <v>116</v>
      </c>
      <c r="G59" s="117" t="s">
        <v>117</v>
      </c>
      <c r="H59" s="117" t="s">
        <v>118</v>
      </c>
      <c r="I59" s="117" t="s">
        <v>119</v>
      </c>
      <c r="J59" s="117" t="s">
        <v>120</v>
      </c>
      <c r="K59" s="117" t="s">
        <v>121</v>
      </c>
      <c r="L59" s="117" t="s">
        <v>122</v>
      </c>
      <c r="M59" s="117" t="s">
        <v>123</v>
      </c>
      <c r="N59" s="117" t="s">
        <v>124</v>
      </c>
      <c r="O59" s="117" t="s">
        <v>125</v>
      </c>
      <c r="P59" s="117" t="s">
        <v>126</v>
      </c>
      <c r="Q59" s="14"/>
      <c r="R59" s="14"/>
      <c r="S59" s="29" t="s">
        <v>130</v>
      </c>
      <c r="T59" s="29" t="s">
        <v>131</v>
      </c>
      <c r="U59" s="29" t="s">
        <v>132</v>
      </c>
      <c r="V59" s="29" t="s">
        <v>133</v>
      </c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  <c r="IQ59" s="14"/>
      <c r="IR59" s="14"/>
      <c r="IS59" s="14"/>
      <c r="IT59" s="14"/>
      <c r="IU59" s="14"/>
    </row>
    <row r="60" spans="1:255" ht="10.5">
      <c r="A60" s="14">
        <v>67</v>
      </c>
      <c r="B60" s="21" t="str">
        <f>+B6</f>
        <v>Colmena Golden Cross</v>
      </c>
      <c r="C60" s="23">
        <f aca="true" t="shared" si="14" ref="C60:O60">C6+C33</f>
        <v>453772</v>
      </c>
      <c r="D60" s="23">
        <f t="shared" si="14"/>
        <v>455568</v>
      </c>
      <c r="E60" s="23">
        <f t="shared" si="14"/>
        <v>455706</v>
      </c>
      <c r="F60" s="23">
        <f t="shared" si="14"/>
        <v>456360</v>
      </c>
      <c r="G60" s="23">
        <f t="shared" si="14"/>
        <v>456698</v>
      </c>
      <c r="H60" s="23">
        <f t="shared" si="14"/>
        <v>457850</v>
      </c>
      <c r="I60" s="23">
        <f t="shared" si="14"/>
        <v>458938</v>
      </c>
      <c r="J60" s="23">
        <f t="shared" si="14"/>
        <v>460192</v>
      </c>
      <c r="K60" s="23">
        <f t="shared" si="14"/>
        <v>459882</v>
      </c>
      <c r="L60" s="23">
        <f t="shared" si="14"/>
        <v>461134</v>
      </c>
      <c r="M60" s="23">
        <f t="shared" si="14"/>
        <v>461980</v>
      </c>
      <c r="N60" s="23">
        <f t="shared" si="14"/>
        <v>462916</v>
      </c>
      <c r="O60" s="23">
        <f t="shared" si="14"/>
        <v>463706</v>
      </c>
      <c r="P60" s="23">
        <f aca="true" t="shared" si="15" ref="P60:P66">AVERAGE(D60:O60)</f>
        <v>459244.1666666667</v>
      </c>
      <c r="Q60" s="14"/>
      <c r="R60" s="14"/>
      <c r="S60" s="30">
        <f aca="true" t="shared" si="16" ref="S60:S66">AVERAGE(D60:F60)</f>
        <v>455878</v>
      </c>
      <c r="T60" s="14">
        <f aca="true" t="shared" si="17" ref="T60:T66">AVERAGE(G60:I60)</f>
        <v>457828.6666666667</v>
      </c>
      <c r="U60" s="14">
        <f aca="true" t="shared" si="18" ref="U60:U66">AVERAGE(J60:L60)</f>
        <v>460402.6666666667</v>
      </c>
      <c r="V60" s="14">
        <f aca="true" t="shared" si="19" ref="V60:V66">AVERAGE(M60:O60)</f>
        <v>462867.3333333333</v>
      </c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</row>
    <row r="61" spans="1:255" ht="10.5">
      <c r="A61" s="14">
        <v>78</v>
      </c>
      <c r="B61" s="21" t="str">
        <f aca="true" t="shared" si="20" ref="B61:B66">+B7</f>
        <v>Isapre Cruz Blanca S.A.</v>
      </c>
      <c r="C61" s="23">
        <f aca="true" t="shared" si="21" ref="C61:O61">C7+C34</f>
        <v>540674</v>
      </c>
      <c r="D61" s="23">
        <f t="shared" si="21"/>
        <v>541398</v>
      </c>
      <c r="E61" s="23">
        <f t="shared" si="21"/>
        <v>542720</v>
      </c>
      <c r="F61" s="23">
        <f t="shared" si="21"/>
        <v>544826</v>
      </c>
      <c r="G61" s="23">
        <f t="shared" si="21"/>
        <v>546404</v>
      </c>
      <c r="H61" s="23">
        <f t="shared" si="21"/>
        <v>549806</v>
      </c>
      <c r="I61" s="23">
        <f t="shared" si="21"/>
        <v>551562</v>
      </c>
      <c r="J61" s="23">
        <f t="shared" si="21"/>
        <v>553237</v>
      </c>
      <c r="K61" s="23">
        <f t="shared" si="21"/>
        <v>556364</v>
      </c>
      <c r="L61" s="23">
        <f t="shared" si="21"/>
        <v>559543</v>
      </c>
      <c r="M61" s="23">
        <f t="shared" si="21"/>
        <v>562315</v>
      </c>
      <c r="N61" s="23">
        <f t="shared" si="21"/>
        <v>564583</v>
      </c>
      <c r="O61" s="23">
        <f t="shared" si="21"/>
        <v>567146</v>
      </c>
      <c r="P61" s="23">
        <f t="shared" si="15"/>
        <v>553325.3333333334</v>
      </c>
      <c r="Q61" s="14"/>
      <c r="R61" s="14"/>
      <c r="S61" s="30">
        <f t="shared" si="16"/>
        <v>542981.3333333334</v>
      </c>
      <c r="T61" s="14">
        <f t="shared" si="17"/>
        <v>549257.3333333334</v>
      </c>
      <c r="U61" s="14">
        <f t="shared" si="18"/>
        <v>556381.3333333334</v>
      </c>
      <c r="V61" s="14">
        <f t="shared" si="19"/>
        <v>564681.3333333334</v>
      </c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  <c r="HV61" s="14"/>
      <c r="HW61" s="14"/>
      <c r="HX61" s="14"/>
      <c r="HY61" s="14"/>
      <c r="HZ61" s="14"/>
      <c r="IA61" s="14"/>
      <c r="IB61" s="14"/>
      <c r="IC61" s="14"/>
      <c r="ID61" s="14"/>
      <c r="IE61" s="14"/>
      <c r="IF61" s="14"/>
      <c r="IG61" s="14"/>
      <c r="IH61" s="14"/>
      <c r="II61" s="14"/>
      <c r="IJ61" s="14"/>
      <c r="IK61" s="14"/>
      <c r="IL61" s="14"/>
      <c r="IM61" s="14"/>
      <c r="IN61" s="14"/>
      <c r="IO61" s="14"/>
      <c r="IP61" s="14"/>
      <c r="IQ61" s="14"/>
      <c r="IR61" s="14"/>
      <c r="IS61" s="14"/>
      <c r="IT61" s="14"/>
      <c r="IU61" s="14"/>
    </row>
    <row r="62" spans="1:255" ht="10.5">
      <c r="A62" s="14">
        <v>80</v>
      </c>
      <c r="B62" s="21" t="str">
        <f t="shared" si="20"/>
        <v>Vida Tres</v>
      </c>
      <c r="C62" s="23">
        <f aca="true" t="shared" si="22" ref="C62:O62">C8+C35</f>
        <v>135309</v>
      </c>
      <c r="D62" s="23">
        <f t="shared" si="22"/>
        <v>135527</v>
      </c>
      <c r="E62" s="23">
        <f t="shared" si="22"/>
        <v>135658</v>
      </c>
      <c r="F62" s="23">
        <f t="shared" si="22"/>
        <v>135881</v>
      </c>
      <c r="G62" s="23">
        <f t="shared" si="22"/>
        <v>135999</v>
      </c>
      <c r="H62" s="23">
        <f t="shared" si="22"/>
        <v>136218</v>
      </c>
      <c r="I62" s="23">
        <f t="shared" si="22"/>
        <v>136361</v>
      </c>
      <c r="J62" s="23">
        <f t="shared" si="22"/>
        <v>136522</v>
      </c>
      <c r="K62" s="23">
        <f t="shared" si="22"/>
        <v>136820</v>
      </c>
      <c r="L62" s="23">
        <f t="shared" si="22"/>
        <v>136849</v>
      </c>
      <c r="M62" s="23">
        <f t="shared" si="22"/>
        <v>136967</v>
      </c>
      <c r="N62" s="23">
        <f t="shared" si="22"/>
        <v>136909</v>
      </c>
      <c r="O62" s="23">
        <f t="shared" si="22"/>
        <v>136870</v>
      </c>
      <c r="P62" s="23">
        <f t="shared" si="15"/>
        <v>136381.75</v>
      </c>
      <c r="Q62" s="14"/>
      <c r="R62" s="14"/>
      <c r="S62" s="30">
        <f t="shared" si="16"/>
        <v>135688.66666666666</v>
      </c>
      <c r="T62" s="14">
        <f t="shared" si="17"/>
        <v>136192.66666666666</v>
      </c>
      <c r="U62" s="14">
        <f t="shared" si="18"/>
        <v>136730.33333333334</v>
      </c>
      <c r="V62" s="14">
        <f t="shared" si="19"/>
        <v>136915.33333333334</v>
      </c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  <c r="HT62" s="14"/>
      <c r="HU62" s="14"/>
      <c r="HV62" s="14"/>
      <c r="HW62" s="14"/>
      <c r="HX62" s="14"/>
      <c r="HY62" s="14"/>
      <c r="HZ62" s="14"/>
      <c r="IA62" s="14"/>
      <c r="IB62" s="14"/>
      <c r="IC62" s="14"/>
      <c r="ID62" s="14"/>
      <c r="IE62" s="14"/>
      <c r="IF62" s="14"/>
      <c r="IG62" s="14"/>
      <c r="IH62" s="14"/>
      <c r="II62" s="14"/>
      <c r="IJ62" s="14"/>
      <c r="IK62" s="14"/>
      <c r="IL62" s="14"/>
      <c r="IM62" s="14"/>
      <c r="IN62" s="14"/>
      <c r="IO62" s="14"/>
      <c r="IP62" s="14"/>
      <c r="IQ62" s="14"/>
      <c r="IR62" s="14"/>
      <c r="IS62" s="14"/>
      <c r="IT62" s="14"/>
      <c r="IU62" s="14"/>
    </row>
    <row r="63" spans="1:255" ht="10.5">
      <c r="A63" s="14">
        <v>81</v>
      </c>
      <c r="B63" s="21" t="str">
        <f t="shared" si="20"/>
        <v>Ferrosalud</v>
      </c>
      <c r="C63" s="23">
        <f aca="true" t="shared" si="23" ref="C63:O63">C9+C36</f>
        <v>18061</v>
      </c>
      <c r="D63" s="23">
        <f t="shared" si="23"/>
        <v>18165</v>
      </c>
      <c r="E63" s="23">
        <f t="shared" si="23"/>
        <v>18050</v>
      </c>
      <c r="F63" s="23">
        <f t="shared" si="23"/>
        <v>18016</v>
      </c>
      <c r="G63" s="23">
        <f t="shared" si="23"/>
        <v>17791</v>
      </c>
      <c r="H63" s="23">
        <f t="shared" si="23"/>
        <v>17606</v>
      </c>
      <c r="I63" s="23">
        <f t="shared" si="23"/>
        <v>17390</v>
      </c>
      <c r="J63" s="23">
        <f t="shared" si="23"/>
        <v>17263</v>
      </c>
      <c r="K63" s="23">
        <f t="shared" si="23"/>
        <v>17200</v>
      </c>
      <c r="L63" s="23">
        <f t="shared" si="23"/>
        <v>17075</v>
      </c>
      <c r="M63" s="23">
        <f t="shared" si="23"/>
        <v>17017</v>
      </c>
      <c r="N63" s="23">
        <f t="shared" si="23"/>
        <v>17023</v>
      </c>
      <c r="O63" s="23">
        <f t="shared" si="23"/>
        <v>17144</v>
      </c>
      <c r="P63" s="23">
        <f>AVERAGE(D63:O63)</f>
        <v>17478.333333333332</v>
      </c>
      <c r="Q63" s="14"/>
      <c r="R63" s="14"/>
      <c r="S63" s="30">
        <f>AVERAGE(D63:F63)</f>
        <v>18077</v>
      </c>
      <c r="T63" s="14">
        <f>AVERAGE(G63:I63)</f>
        <v>17595.666666666668</v>
      </c>
      <c r="U63" s="14">
        <f>AVERAGE(J63:L63)</f>
        <v>17179.333333333332</v>
      </c>
      <c r="V63" s="14">
        <f>AVERAGE(M63:O63)</f>
        <v>17061.333333333332</v>
      </c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  <c r="HG63" s="14"/>
      <c r="HH63" s="14"/>
      <c r="HI63" s="14"/>
      <c r="HJ63" s="14"/>
      <c r="HK63" s="14"/>
      <c r="HL63" s="14"/>
      <c r="HM63" s="14"/>
      <c r="HN63" s="14"/>
      <c r="HO63" s="14"/>
      <c r="HP63" s="14"/>
      <c r="HQ63" s="14"/>
      <c r="HR63" s="14"/>
      <c r="HS63" s="14"/>
      <c r="HT63" s="14"/>
      <c r="HU63" s="14"/>
      <c r="HV63" s="14"/>
      <c r="HW63" s="14"/>
      <c r="HX63" s="14"/>
      <c r="HY63" s="14"/>
      <c r="HZ63" s="14"/>
      <c r="IA63" s="14"/>
      <c r="IB63" s="14"/>
      <c r="IC63" s="14"/>
      <c r="ID63" s="14"/>
      <c r="IE63" s="14"/>
      <c r="IF63" s="14"/>
      <c r="IG63" s="14"/>
      <c r="IH63" s="14"/>
      <c r="II63" s="14"/>
      <c r="IJ63" s="14"/>
      <c r="IK63" s="14"/>
      <c r="IL63" s="14"/>
      <c r="IM63" s="14"/>
      <c r="IN63" s="14"/>
      <c r="IO63" s="14"/>
      <c r="IP63" s="14"/>
      <c r="IQ63" s="14"/>
      <c r="IR63" s="14"/>
      <c r="IS63" s="14"/>
      <c r="IT63" s="14"/>
      <c r="IU63" s="14"/>
    </row>
    <row r="64" spans="1:255" ht="10.5">
      <c r="A64" s="14">
        <v>88</v>
      </c>
      <c r="B64" s="21" t="str">
        <f t="shared" si="20"/>
        <v>Mas Vida</v>
      </c>
      <c r="C64" s="23">
        <f aca="true" t="shared" si="24" ref="C64:O64">C10+C37</f>
        <v>367072</v>
      </c>
      <c r="D64" s="23">
        <f t="shared" si="24"/>
        <v>370068</v>
      </c>
      <c r="E64" s="23">
        <f t="shared" si="24"/>
        <v>371365</v>
      </c>
      <c r="F64" s="23">
        <f t="shared" si="24"/>
        <v>373968</v>
      </c>
      <c r="G64" s="23">
        <f t="shared" si="24"/>
        <v>375275</v>
      </c>
      <c r="H64" s="23">
        <f t="shared" si="24"/>
        <v>377926</v>
      </c>
      <c r="I64" s="23">
        <f t="shared" si="24"/>
        <v>380352</v>
      </c>
      <c r="J64" s="23">
        <f t="shared" si="24"/>
        <v>382954</v>
      </c>
      <c r="K64" s="23">
        <f t="shared" si="24"/>
        <v>385154</v>
      </c>
      <c r="L64" s="23">
        <f t="shared" si="24"/>
        <v>387124</v>
      </c>
      <c r="M64" s="23">
        <f t="shared" si="24"/>
        <v>388908</v>
      </c>
      <c r="N64" s="23">
        <f t="shared" si="24"/>
        <v>390543</v>
      </c>
      <c r="O64" s="23">
        <f t="shared" si="24"/>
        <v>392607</v>
      </c>
      <c r="P64" s="23">
        <f t="shared" si="15"/>
        <v>381353.6666666667</v>
      </c>
      <c r="Q64" s="14"/>
      <c r="R64" s="14"/>
      <c r="S64" s="30">
        <f t="shared" si="16"/>
        <v>371800.3333333333</v>
      </c>
      <c r="T64" s="14">
        <f t="shared" si="17"/>
        <v>377851</v>
      </c>
      <c r="U64" s="14">
        <f t="shared" si="18"/>
        <v>385077.3333333333</v>
      </c>
      <c r="V64" s="14">
        <f t="shared" si="19"/>
        <v>390686</v>
      </c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  <c r="HG64" s="14"/>
      <c r="HH64" s="14"/>
      <c r="HI64" s="14"/>
      <c r="HJ64" s="14"/>
      <c r="HK64" s="14"/>
      <c r="HL64" s="14"/>
      <c r="HM64" s="14"/>
      <c r="HN64" s="14"/>
      <c r="HO64" s="14"/>
      <c r="HP64" s="14"/>
      <c r="HQ64" s="14"/>
      <c r="HR64" s="14"/>
      <c r="HS64" s="14"/>
      <c r="HT64" s="14"/>
      <c r="HU64" s="14"/>
      <c r="HV64" s="14"/>
      <c r="HW64" s="14"/>
      <c r="HX64" s="14"/>
      <c r="HY64" s="14"/>
      <c r="HZ64" s="14"/>
      <c r="IA64" s="14"/>
      <c r="IB64" s="14"/>
      <c r="IC64" s="14"/>
      <c r="ID64" s="14"/>
      <c r="IE64" s="14"/>
      <c r="IF64" s="14"/>
      <c r="IG64" s="14"/>
      <c r="IH64" s="14"/>
      <c r="II64" s="14"/>
      <c r="IJ64" s="14"/>
      <c r="IK64" s="14"/>
      <c r="IL64" s="14"/>
      <c r="IM64" s="14"/>
      <c r="IN64" s="14"/>
      <c r="IO64" s="14"/>
      <c r="IP64" s="14"/>
      <c r="IQ64" s="14"/>
      <c r="IR64" s="14"/>
      <c r="IS64" s="14"/>
      <c r="IT64" s="14"/>
      <c r="IU64" s="14"/>
    </row>
    <row r="65" spans="1:255" ht="10.5">
      <c r="A65" s="14">
        <v>99</v>
      </c>
      <c r="B65" s="21" t="str">
        <f t="shared" si="20"/>
        <v>Isapre Banmédica</v>
      </c>
      <c r="C65" s="23">
        <f aca="true" t="shared" si="25" ref="C65:O65">C11+C38</f>
        <v>594984</v>
      </c>
      <c r="D65" s="23">
        <f t="shared" si="25"/>
        <v>596202</v>
      </c>
      <c r="E65" s="23">
        <f t="shared" si="25"/>
        <v>596647</v>
      </c>
      <c r="F65" s="23">
        <f t="shared" si="25"/>
        <v>596992</v>
      </c>
      <c r="G65" s="23">
        <f t="shared" si="25"/>
        <v>597877</v>
      </c>
      <c r="H65" s="23">
        <f t="shared" si="25"/>
        <v>598197</v>
      </c>
      <c r="I65" s="23">
        <f t="shared" si="25"/>
        <v>598582</v>
      </c>
      <c r="J65" s="23">
        <f t="shared" si="25"/>
        <v>599941</v>
      </c>
      <c r="K65" s="23">
        <f t="shared" si="25"/>
        <v>600436</v>
      </c>
      <c r="L65" s="23">
        <f t="shared" si="25"/>
        <v>600660</v>
      </c>
      <c r="M65" s="23">
        <f t="shared" si="25"/>
        <v>601256</v>
      </c>
      <c r="N65" s="23">
        <f t="shared" si="25"/>
        <v>601413</v>
      </c>
      <c r="O65" s="23">
        <f t="shared" si="25"/>
        <v>601348</v>
      </c>
      <c r="P65" s="23">
        <f t="shared" si="15"/>
        <v>599129.25</v>
      </c>
      <c r="Q65" s="14"/>
      <c r="R65" s="14"/>
      <c r="S65" s="30">
        <f t="shared" si="16"/>
        <v>596613.6666666666</v>
      </c>
      <c r="T65" s="14">
        <f t="shared" si="17"/>
        <v>598218.6666666666</v>
      </c>
      <c r="U65" s="14">
        <f t="shared" si="18"/>
        <v>600345.6666666666</v>
      </c>
      <c r="V65" s="14">
        <f t="shared" si="19"/>
        <v>601339</v>
      </c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  <c r="GP65" s="14"/>
      <c r="GQ65" s="14"/>
      <c r="GR65" s="14"/>
      <c r="GS65" s="14"/>
      <c r="GT65" s="14"/>
      <c r="GU65" s="14"/>
      <c r="GV65" s="14"/>
      <c r="GW65" s="14"/>
      <c r="GX65" s="14"/>
      <c r="GY65" s="14"/>
      <c r="GZ65" s="14"/>
      <c r="HA65" s="14"/>
      <c r="HB65" s="14"/>
      <c r="HC65" s="14"/>
      <c r="HD65" s="14"/>
      <c r="HE65" s="14"/>
      <c r="HF65" s="14"/>
      <c r="HG65" s="14"/>
      <c r="HH65" s="14"/>
      <c r="HI65" s="14"/>
      <c r="HJ65" s="14"/>
      <c r="HK65" s="14"/>
      <c r="HL65" s="14"/>
      <c r="HM65" s="14"/>
      <c r="HN65" s="14"/>
      <c r="HO65" s="14"/>
      <c r="HP65" s="14"/>
      <c r="HQ65" s="14"/>
      <c r="HR65" s="14"/>
      <c r="HS65" s="14"/>
      <c r="HT65" s="14"/>
      <c r="HU65" s="14"/>
      <c r="HV65" s="14"/>
      <c r="HW65" s="14"/>
      <c r="HX65" s="14"/>
      <c r="HY65" s="14"/>
      <c r="HZ65" s="14"/>
      <c r="IA65" s="14"/>
      <c r="IB65" s="14"/>
      <c r="IC65" s="14"/>
      <c r="ID65" s="14"/>
      <c r="IE65" s="14"/>
      <c r="IF65" s="14"/>
      <c r="IG65" s="14"/>
      <c r="IH65" s="14"/>
      <c r="II65" s="14"/>
      <c r="IJ65" s="14"/>
      <c r="IK65" s="14"/>
      <c r="IL65" s="14"/>
      <c r="IM65" s="14"/>
      <c r="IN65" s="14"/>
      <c r="IO65" s="14"/>
      <c r="IP65" s="14"/>
      <c r="IQ65" s="14"/>
      <c r="IR65" s="14"/>
      <c r="IS65" s="14"/>
      <c r="IT65" s="14"/>
      <c r="IU65" s="14"/>
    </row>
    <row r="66" spans="1:255" ht="10.5">
      <c r="A66" s="14">
        <v>107</v>
      </c>
      <c r="B66" s="21" t="str">
        <f t="shared" si="20"/>
        <v>Consalud S.A.</v>
      </c>
      <c r="C66" s="23">
        <f aca="true" t="shared" si="26" ref="C66:O66">C12+C39</f>
        <v>605937</v>
      </c>
      <c r="D66" s="23">
        <f t="shared" si="26"/>
        <v>608844</v>
      </c>
      <c r="E66" s="23">
        <f t="shared" si="26"/>
        <v>610424</v>
      </c>
      <c r="F66" s="23">
        <f t="shared" si="26"/>
        <v>612660</v>
      </c>
      <c r="G66" s="23">
        <f t="shared" si="26"/>
        <v>613966</v>
      </c>
      <c r="H66" s="23">
        <f t="shared" si="26"/>
        <v>617434</v>
      </c>
      <c r="I66" s="23">
        <f t="shared" si="26"/>
        <v>620354</v>
      </c>
      <c r="J66" s="23">
        <f t="shared" si="26"/>
        <v>623547</v>
      </c>
      <c r="K66" s="23">
        <f t="shared" si="26"/>
        <v>626724</v>
      </c>
      <c r="L66" s="23">
        <f t="shared" si="26"/>
        <v>629432</v>
      </c>
      <c r="M66" s="23">
        <f t="shared" si="26"/>
        <v>633370</v>
      </c>
      <c r="N66" s="23">
        <f t="shared" si="26"/>
        <v>636332</v>
      </c>
      <c r="O66" s="23">
        <f t="shared" si="26"/>
        <v>639776</v>
      </c>
      <c r="P66" s="23">
        <f t="shared" si="15"/>
        <v>622738.5833333334</v>
      </c>
      <c r="Q66" s="14"/>
      <c r="R66" s="14"/>
      <c r="S66" s="30">
        <f t="shared" si="16"/>
        <v>610642.6666666666</v>
      </c>
      <c r="T66" s="14">
        <f t="shared" si="17"/>
        <v>617251.3333333334</v>
      </c>
      <c r="U66" s="14">
        <f t="shared" si="18"/>
        <v>626567.6666666666</v>
      </c>
      <c r="V66" s="14">
        <f t="shared" si="19"/>
        <v>636492.6666666666</v>
      </c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  <c r="GL66" s="14"/>
      <c r="GM66" s="14"/>
      <c r="GN66" s="14"/>
      <c r="GO66" s="14"/>
      <c r="GP66" s="14"/>
      <c r="GQ66" s="14"/>
      <c r="GR66" s="14"/>
      <c r="GS66" s="14"/>
      <c r="GT66" s="14"/>
      <c r="GU66" s="14"/>
      <c r="GV66" s="14"/>
      <c r="GW66" s="14"/>
      <c r="GX66" s="14"/>
      <c r="GY66" s="14"/>
      <c r="GZ66" s="14"/>
      <c r="HA66" s="14"/>
      <c r="HB66" s="14"/>
      <c r="HC66" s="14"/>
      <c r="HD66" s="14"/>
      <c r="HE66" s="14"/>
      <c r="HF66" s="14"/>
      <c r="HG66" s="14"/>
      <c r="HH66" s="14"/>
      <c r="HI66" s="14"/>
      <c r="HJ66" s="14"/>
      <c r="HK66" s="14"/>
      <c r="HL66" s="14"/>
      <c r="HM66" s="14"/>
      <c r="HN66" s="14"/>
      <c r="HO66" s="14"/>
      <c r="HP66" s="14"/>
      <c r="HQ66" s="14"/>
      <c r="HR66" s="14"/>
      <c r="HS66" s="14"/>
      <c r="HT66" s="14"/>
      <c r="HU66" s="14"/>
      <c r="HV66" s="14"/>
      <c r="HW66" s="14"/>
      <c r="HX66" s="14"/>
      <c r="HY66" s="14"/>
      <c r="HZ66" s="14"/>
      <c r="IA66" s="14"/>
      <c r="IB66" s="14"/>
      <c r="IC66" s="14"/>
      <c r="ID66" s="14"/>
      <c r="IE66" s="14"/>
      <c r="IF66" s="14"/>
      <c r="IG66" s="14"/>
      <c r="IH66" s="14"/>
      <c r="II66" s="14"/>
      <c r="IJ66" s="14"/>
      <c r="IK66" s="14"/>
      <c r="IL66" s="14"/>
      <c r="IM66" s="14"/>
      <c r="IN66" s="14"/>
      <c r="IO66" s="14"/>
      <c r="IP66" s="14"/>
      <c r="IQ66" s="14"/>
      <c r="IR66" s="14"/>
      <c r="IS66" s="14"/>
      <c r="IT66" s="14"/>
      <c r="IU66" s="14"/>
    </row>
    <row r="67" spans="1:255" ht="10.5">
      <c r="A67" s="14"/>
      <c r="B67" s="14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  <c r="HK67" s="14"/>
      <c r="HL67" s="14"/>
      <c r="HM67" s="14"/>
      <c r="HN67" s="14"/>
      <c r="HO67" s="14"/>
      <c r="HP67" s="14"/>
      <c r="HQ67" s="14"/>
      <c r="HR67" s="14"/>
      <c r="HS67" s="14"/>
      <c r="HT67" s="14"/>
      <c r="HU67" s="14"/>
      <c r="HV67" s="14"/>
      <c r="HW67" s="14"/>
      <c r="HX67" s="14"/>
      <c r="HY67" s="14"/>
      <c r="HZ67" s="14"/>
      <c r="IA67" s="14"/>
      <c r="IB67" s="14"/>
      <c r="IC67" s="14"/>
      <c r="ID67" s="14"/>
      <c r="IE67" s="14"/>
      <c r="IF67" s="14"/>
      <c r="IG67" s="14"/>
      <c r="IH67" s="14"/>
      <c r="II67" s="14"/>
      <c r="IJ67" s="14"/>
      <c r="IK67" s="14"/>
      <c r="IL67" s="14"/>
      <c r="IM67" s="14"/>
      <c r="IN67" s="14"/>
      <c r="IO67" s="14"/>
      <c r="IP67" s="14"/>
      <c r="IQ67" s="14"/>
      <c r="IR67" s="14"/>
      <c r="IS67" s="14"/>
      <c r="IT67" s="14"/>
      <c r="IU67" s="14"/>
    </row>
    <row r="68" spans="1:255" ht="10.5">
      <c r="A68" s="118"/>
      <c r="B68" s="119" t="s">
        <v>43</v>
      </c>
      <c r="C68" s="120">
        <f aca="true" t="shared" si="27" ref="C68:O68">SUM(C60:C67)</f>
        <v>2715809</v>
      </c>
      <c r="D68" s="120">
        <f t="shared" si="27"/>
        <v>2725772</v>
      </c>
      <c r="E68" s="120">
        <f t="shared" si="27"/>
        <v>2730570</v>
      </c>
      <c r="F68" s="120">
        <f t="shared" si="27"/>
        <v>2738703</v>
      </c>
      <c r="G68" s="120">
        <f t="shared" si="27"/>
        <v>2744010</v>
      </c>
      <c r="H68" s="120">
        <f t="shared" si="27"/>
        <v>2755037</v>
      </c>
      <c r="I68" s="120">
        <f t="shared" si="27"/>
        <v>2763539</v>
      </c>
      <c r="J68" s="120">
        <f t="shared" si="27"/>
        <v>2773656</v>
      </c>
      <c r="K68" s="120">
        <f t="shared" si="27"/>
        <v>2782580</v>
      </c>
      <c r="L68" s="120">
        <f t="shared" si="27"/>
        <v>2791817</v>
      </c>
      <c r="M68" s="120">
        <f t="shared" si="27"/>
        <v>2801813</v>
      </c>
      <c r="N68" s="120">
        <f t="shared" si="27"/>
        <v>2809719</v>
      </c>
      <c r="O68" s="120">
        <f t="shared" si="27"/>
        <v>2818597</v>
      </c>
      <c r="P68" s="120">
        <f>AVERAGE(D68:O68)</f>
        <v>2769651.0833333335</v>
      </c>
      <c r="Q68" s="14"/>
      <c r="R68" s="14"/>
      <c r="S68" s="30">
        <f>AVERAGE(D68:F68)</f>
        <v>2731681.6666666665</v>
      </c>
      <c r="T68" s="14">
        <f>AVERAGE(G68:I68)</f>
        <v>2754195.3333333335</v>
      </c>
      <c r="U68" s="14">
        <f>AVERAGE(J68:L68)</f>
        <v>2782684.3333333335</v>
      </c>
      <c r="V68" s="14">
        <f>AVERAGE(M68:O68)</f>
        <v>2810043</v>
      </c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/>
      <c r="HX68" s="14"/>
      <c r="HY68" s="14"/>
      <c r="HZ68" s="14"/>
      <c r="IA68" s="14"/>
      <c r="IB68" s="14"/>
      <c r="IC68" s="14"/>
      <c r="ID68" s="14"/>
      <c r="IE68" s="14"/>
      <c r="IF68" s="14"/>
      <c r="IG68" s="14"/>
      <c r="IH68" s="14"/>
      <c r="II68" s="14"/>
      <c r="IJ68" s="14"/>
      <c r="IK68" s="14"/>
      <c r="IL68" s="14"/>
      <c r="IM68" s="14"/>
      <c r="IN68" s="14"/>
      <c r="IO68" s="14"/>
      <c r="IP68" s="14"/>
      <c r="IQ68" s="14"/>
      <c r="IR68" s="14"/>
      <c r="IS68" s="14"/>
      <c r="IT68" s="14"/>
      <c r="IU68" s="14"/>
    </row>
    <row r="69" spans="1:255" ht="10.5">
      <c r="A69" s="14"/>
      <c r="B69" s="14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  <c r="IF69" s="14"/>
      <c r="IG69" s="14"/>
      <c r="IH69" s="14"/>
      <c r="II69" s="14"/>
      <c r="IJ69" s="14"/>
      <c r="IK69" s="14"/>
      <c r="IL69" s="14"/>
      <c r="IM69" s="14"/>
      <c r="IN69" s="14"/>
      <c r="IO69" s="14"/>
      <c r="IP69" s="14"/>
      <c r="IQ69" s="14"/>
      <c r="IR69" s="14"/>
      <c r="IS69" s="14"/>
      <c r="IT69" s="14"/>
      <c r="IU69" s="14"/>
    </row>
    <row r="70" spans="1:255" ht="10.5">
      <c r="A70" s="14">
        <v>62</v>
      </c>
      <c r="B70" s="21" t="str">
        <f aca="true" t="shared" si="28" ref="B70:B75">+B16</f>
        <v>San Lorenzo</v>
      </c>
      <c r="C70" s="23">
        <f aca="true" t="shared" si="29" ref="C70:O70">C16+C43</f>
        <v>4415</v>
      </c>
      <c r="D70" s="23">
        <f t="shared" si="29"/>
        <v>4298</v>
      </c>
      <c r="E70" s="23">
        <f t="shared" si="29"/>
        <v>4282</v>
      </c>
      <c r="F70" s="23">
        <f t="shared" si="29"/>
        <v>4263</v>
      </c>
      <c r="G70" s="23">
        <f t="shared" si="29"/>
        <v>4222</v>
      </c>
      <c r="H70" s="23">
        <f t="shared" si="29"/>
        <v>4152</v>
      </c>
      <c r="I70" s="23">
        <f t="shared" si="29"/>
        <v>4133</v>
      </c>
      <c r="J70" s="23">
        <f t="shared" si="29"/>
        <v>4127</v>
      </c>
      <c r="K70" s="23">
        <f t="shared" si="29"/>
        <v>4128</v>
      </c>
      <c r="L70" s="23">
        <f t="shared" si="29"/>
        <v>4118</v>
      </c>
      <c r="M70" s="23">
        <f t="shared" si="29"/>
        <v>4125</v>
      </c>
      <c r="N70" s="23">
        <f t="shared" si="29"/>
        <v>4170</v>
      </c>
      <c r="O70" s="23">
        <f t="shared" si="29"/>
        <v>4159</v>
      </c>
      <c r="P70" s="23">
        <f aca="true" t="shared" si="30" ref="P70:P75">AVERAGE(D70:O70)</f>
        <v>4181.416666666667</v>
      </c>
      <c r="Q70" s="14"/>
      <c r="R70" s="14"/>
      <c r="S70" s="30">
        <f aca="true" t="shared" si="31" ref="S70:S75">AVERAGE(D70:F70)</f>
        <v>4281</v>
      </c>
      <c r="T70" s="14">
        <f aca="true" t="shared" si="32" ref="T70:T75">AVERAGE(G70:I70)</f>
        <v>4169</v>
      </c>
      <c r="U70" s="14">
        <f aca="true" t="shared" si="33" ref="U70:U75">AVERAGE(J70:L70)</f>
        <v>4124.333333333333</v>
      </c>
      <c r="V70" s="14">
        <f aca="true" t="shared" si="34" ref="V70:V75">AVERAGE(M70:O70)</f>
        <v>4151.333333333333</v>
      </c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  <c r="GS70" s="14"/>
      <c r="GT70" s="14"/>
      <c r="GU70" s="14"/>
      <c r="GV70" s="14"/>
      <c r="GW70" s="14"/>
      <c r="GX70" s="14"/>
      <c r="GY70" s="14"/>
      <c r="GZ70" s="14"/>
      <c r="HA70" s="14"/>
      <c r="HB70" s="14"/>
      <c r="HC70" s="14"/>
      <c r="HD70" s="14"/>
      <c r="HE70" s="14"/>
      <c r="HF70" s="14"/>
      <c r="HG70" s="14"/>
      <c r="HH70" s="14"/>
      <c r="HI70" s="14"/>
      <c r="HJ70" s="14"/>
      <c r="HK70" s="14"/>
      <c r="HL70" s="14"/>
      <c r="HM70" s="14"/>
      <c r="HN70" s="14"/>
      <c r="HO70" s="14"/>
      <c r="HP70" s="14"/>
      <c r="HQ70" s="14"/>
      <c r="HR70" s="14"/>
      <c r="HS70" s="14"/>
      <c r="HT70" s="14"/>
      <c r="HU70" s="14"/>
      <c r="HV70" s="14"/>
      <c r="HW70" s="14"/>
      <c r="HX70" s="14"/>
      <c r="HY70" s="14"/>
      <c r="HZ70" s="14"/>
      <c r="IA70" s="14"/>
      <c r="IB70" s="14"/>
      <c r="IC70" s="14"/>
      <c r="ID70" s="14"/>
      <c r="IE70" s="14"/>
      <c r="IF70" s="14"/>
      <c r="IG70" s="14"/>
      <c r="IH70" s="14"/>
      <c r="II70" s="14"/>
      <c r="IJ70" s="14"/>
      <c r="IK70" s="14"/>
      <c r="IL70" s="14"/>
      <c r="IM70" s="14"/>
      <c r="IN70" s="14"/>
      <c r="IO70" s="14"/>
      <c r="IP70" s="14"/>
      <c r="IQ70" s="14"/>
      <c r="IR70" s="14"/>
      <c r="IS70" s="14"/>
      <c r="IT70" s="14"/>
      <c r="IU70" s="14"/>
    </row>
    <row r="71" spans="1:255" ht="10.5">
      <c r="A71" s="14">
        <v>63</v>
      </c>
      <c r="B71" s="21" t="str">
        <f t="shared" si="28"/>
        <v>Fusat Ltda.</v>
      </c>
      <c r="C71" s="23">
        <f aca="true" t="shared" si="35" ref="C71:O71">C17+C44</f>
        <v>31751</v>
      </c>
      <c r="D71" s="23">
        <f t="shared" si="35"/>
        <v>31656</v>
      </c>
      <c r="E71" s="23">
        <f t="shared" si="35"/>
        <v>31552</v>
      </c>
      <c r="F71" s="23">
        <f t="shared" si="35"/>
        <v>31470</v>
      </c>
      <c r="G71" s="23">
        <f t="shared" si="35"/>
        <v>30664</v>
      </c>
      <c r="H71" s="23">
        <f t="shared" si="35"/>
        <v>30921</v>
      </c>
      <c r="I71" s="23">
        <f t="shared" si="35"/>
        <v>30901</v>
      </c>
      <c r="J71" s="23">
        <f t="shared" si="35"/>
        <v>30803</v>
      </c>
      <c r="K71" s="23">
        <f t="shared" si="35"/>
        <v>30739</v>
      </c>
      <c r="L71" s="23">
        <f t="shared" si="35"/>
        <v>30668</v>
      </c>
      <c r="M71" s="23">
        <f t="shared" si="35"/>
        <v>30577</v>
      </c>
      <c r="N71" s="23">
        <f t="shared" si="35"/>
        <v>30514</v>
      </c>
      <c r="O71" s="23">
        <f t="shared" si="35"/>
        <v>29713</v>
      </c>
      <c r="P71" s="23">
        <f t="shared" si="30"/>
        <v>30848.166666666668</v>
      </c>
      <c r="Q71" s="14"/>
      <c r="R71" s="14"/>
      <c r="S71" s="30">
        <f t="shared" si="31"/>
        <v>31559.333333333332</v>
      </c>
      <c r="T71" s="14">
        <f t="shared" si="32"/>
        <v>30828.666666666668</v>
      </c>
      <c r="U71" s="14">
        <f t="shared" si="33"/>
        <v>30736.666666666668</v>
      </c>
      <c r="V71" s="14">
        <f t="shared" si="34"/>
        <v>30268</v>
      </c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  <c r="GB71" s="14"/>
      <c r="GC71" s="14"/>
      <c r="GD71" s="14"/>
      <c r="GE71" s="14"/>
      <c r="GF71" s="14"/>
      <c r="GG71" s="14"/>
      <c r="GH71" s="14"/>
      <c r="GI71" s="14"/>
      <c r="GJ71" s="14"/>
      <c r="GK71" s="14"/>
      <c r="GL71" s="14"/>
      <c r="GM71" s="14"/>
      <c r="GN71" s="14"/>
      <c r="GO71" s="14"/>
      <c r="GP71" s="14"/>
      <c r="GQ71" s="14"/>
      <c r="GR71" s="14"/>
      <c r="GS71" s="14"/>
      <c r="GT71" s="14"/>
      <c r="GU71" s="14"/>
      <c r="GV71" s="14"/>
      <c r="GW71" s="14"/>
      <c r="GX71" s="14"/>
      <c r="GY71" s="14"/>
      <c r="GZ71" s="14"/>
      <c r="HA71" s="14"/>
      <c r="HB71" s="14"/>
      <c r="HC71" s="14"/>
      <c r="HD71" s="14"/>
      <c r="HE71" s="14"/>
      <c r="HF71" s="14"/>
      <c r="HG71" s="14"/>
      <c r="HH71" s="14"/>
      <c r="HI71" s="14"/>
      <c r="HJ71" s="14"/>
      <c r="HK71" s="14"/>
      <c r="HL71" s="14"/>
      <c r="HM71" s="14"/>
      <c r="HN71" s="14"/>
      <c r="HO71" s="14"/>
      <c r="HP71" s="14"/>
      <c r="HQ71" s="14"/>
      <c r="HR71" s="14"/>
      <c r="HS71" s="14"/>
      <c r="HT71" s="14"/>
      <c r="HU71" s="14"/>
      <c r="HV71" s="14"/>
      <c r="HW71" s="14"/>
      <c r="HX71" s="14"/>
      <c r="HY71" s="14"/>
      <c r="HZ71" s="14"/>
      <c r="IA71" s="14"/>
      <c r="IB71" s="14"/>
      <c r="IC71" s="14"/>
      <c r="ID71" s="14"/>
      <c r="IE71" s="14"/>
      <c r="IF71" s="14"/>
      <c r="IG71" s="14"/>
      <c r="IH71" s="14"/>
      <c r="II71" s="14"/>
      <c r="IJ71" s="14"/>
      <c r="IK71" s="14"/>
      <c r="IL71" s="14"/>
      <c r="IM71" s="14"/>
      <c r="IN71" s="14"/>
      <c r="IO71" s="14"/>
      <c r="IP71" s="14"/>
      <c r="IQ71" s="14"/>
      <c r="IR71" s="14"/>
      <c r="IS71" s="14"/>
      <c r="IT71" s="14"/>
      <c r="IU71" s="14"/>
    </row>
    <row r="72" spans="1:255" ht="10.5">
      <c r="A72" s="14">
        <v>65</v>
      </c>
      <c r="B72" s="21" t="str">
        <f t="shared" si="28"/>
        <v>Chuquicamata</v>
      </c>
      <c r="C72" s="23">
        <f aca="true" t="shared" si="36" ref="C72:O72">C18+C45</f>
        <v>36856</v>
      </c>
      <c r="D72" s="23">
        <f t="shared" si="36"/>
        <v>36997</v>
      </c>
      <c r="E72" s="23">
        <f t="shared" si="36"/>
        <v>37026</v>
      </c>
      <c r="F72" s="23">
        <f t="shared" si="36"/>
        <v>37272</v>
      </c>
      <c r="G72" s="23">
        <f t="shared" si="36"/>
        <v>37322</v>
      </c>
      <c r="H72" s="23">
        <f t="shared" si="36"/>
        <v>37396</v>
      </c>
      <c r="I72" s="23">
        <f t="shared" si="36"/>
        <v>36562</v>
      </c>
      <c r="J72" s="23">
        <f t="shared" si="36"/>
        <v>36788</v>
      </c>
      <c r="K72" s="23">
        <f t="shared" si="36"/>
        <v>36827</v>
      </c>
      <c r="L72" s="23">
        <f t="shared" si="36"/>
        <v>36397</v>
      </c>
      <c r="M72" s="23">
        <f t="shared" si="36"/>
        <v>36547</v>
      </c>
      <c r="N72" s="23">
        <f t="shared" si="36"/>
        <v>36621</v>
      </c>
      <c r="O72" s="23">
        <f t="shared" si="36"/>
        <v>36625</v>
      </c>
      <c r="P72" s="23">
        <f t="shared" si="30"/>
        <v>36865</v>
      </c>
      <c r="Q72" s="14"/>
      <c r="R72" s="14"/>
      <c r="S72" s="30">
        <f t="shared" si="31"/>
        <v>37098.333333333336</v>
      </c>
      <c r="T72" s="14">
        <f t="shared" si="32"/>
        <v>37093.333333333336</v>
      </c>
      <c r="U72" s="14">
        <f t="shared" si="33"/>
        <v>36670.666666666664</v>
      </c>
      <c r="V72" s="14">
        <f t="shared" si="34"/>
        <v>36597.666666666664</v>
      </c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  <c r="IH72" s="14"/>
      <c r="II72" s="14"/>
      <c r="IJ72" s="14"/>
      <c r="IK72" s="14"/>
      <c r="IL72" s="14"/>
      <c r="IM72" s="14"/>
      <c r="IN72" s="14"/>
      <c r="IO72" s="14"/>
      <c r="IP72" s="14"/>
      <c r="IQ72" s="14"/>
      <c r="IR72" s="14"/>
      <c r="IS72" s="14"/>
      <c r="IT72" s="14"/>
      <c r="IU72" s="14"/>
    </row>
    <row r="73" spans="1:255" ht="10.5">
      <c r="A73" s="14">
        <v>68</v>
      </c>
      <c r="B73" s="21" t="str">
        <f t="shared" si="28"/>
        <v>Río Blanco</v>
      </c>
      <c r="C73" s="23">
        <f aca="true" t="shared" si="37" ref="C73:O73">C19+C46</f>
        <v>6588</v>
      </c>
      <c r="D73" s="23">
        <f t="shared" si="37"/>
        <v>6597</v>
      </c>
      <c r="E73" s="23">
        <f t="shared" si="37"/>
        <v>6536</v>
      </c>
      <c r="F73" s="23">
        <f t="shared" si="37"/>
        <v>6541</v>
      </c>
      <c r="G73" s="23">
        <f t="shared" si="37"/>
        <v>6546</v>
      </c>
      <c r="H73" s="23">
        <f t="shared" si="37"/>
        <v>6563</v>
      </c>
      <c r="I73" s="23">
        <f t="shared" si="37"/>
        <v>6559</v>
      </c>
      <c r="J73" s="23">
        <f t="shared" si="37"/>
        <v>6530</v>
      </c>
      <c r="K73" s="23">
        <f t="shared" si="37"/>
        <v>6504</v>
      </c>
      <c r="L73" s="23">
        <f t="shared" si="37"/>
        <v>6500</v>
      </c>
      <c r="M73" s="23">
        <f t="shared" si="37"/>
        <v>6504</v>
      </c>
      <c r="N73" s="23">
        <f t="shared" si="37"/>
        <v>6507</v>
      </c>
      <c r="O73" s="23">
        <f t="shared" si="37"/>
        <v>6445</v>
      </c>
      <c r="P73" s="23">
        <f t="shared" si="30"/>
        <v>6527.666666666667</v>
      </c>
      <c r="Q73" s="14"/>
      <c r="R73" s="14"/>
      <c r="S73" s="30">
        <f t="shared" si="31"/>
        <v>6558</v>
      </c>
      <c r="T73" s="14">
        <f t="shared" si="32"/>
        <v>6556</v>
      </c>
      <c r="U73" s="14">
        <f t="shared" si="33"/>
        <v>6511.333333333333</v>
      </c>
      <c r="V73" s="14">
        <f t="shared" si="34"/>
        <v>6485.333333333333</v>
      </c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  <c r="GE73" s="14"/>
      <c r="GF73" s="14"/>
      <c r="GG73" s="14"/>
      <c r="GH73" s="14"/>
      <c r="GI73" s="14"/>
      <c r="GJ73" s="14"/>
      <c r="GK73" s="14"/>
      <c r="GL73" s="14"/>
      <c r="GM73" s="14"/>
      <c r="GN73" s="14"/>
      <c r="GO73" s="14"/>
      <c r="GP73" s="14"/>
      <c r="GQ73" s="14"/>
      <c r="GR73" s="14"/>
      <c r="GS73" s="14"/>
      <c r="GT73" s="14"/>
      <c r="GU73" s="14"/>
      <c r="GV73" s="14"/>
      <c r="GW73" s="14"/>
      <c r="GX73" s="14"/>
      <c r="GY73" s="14"/>
      <c r="GZ73" s="14"/>
      <c r="HA73" s="14"/>
      <c r="HB73" s="14"/>
      <c r="HC73" s="14"/>
      <c r="HD73" s="14"/>
      <c r="HE73" s="14"/>
      <c r="HF73" s="14"/>
      <c r="HG73" s="14"/>
      <c r="HH73" s="14"/>
      <c r="HI73" s="14"/>
      <c r="HJ73" s="14"/>
      <c r="HK73" s="14"/>
      <c r="HL73" s="14"/>
      <c r="HM73" s="14"/>
      <c r="HN73" s="14"/>
      <c r="HO73" s="14"/>
      <c r="HP73" s="14"/>
      <c r="HQ73" s="14"/>
      <c r="HR73" s="14"/>
      <c r="HS73" s="14"/>
      <c r="HT73" s="14"/>
      <c r="HU73" s="14"/>
      <c r="HV73" s="14"/>
      <c r="HW73" s="14"/>
      <c r="HX73" s="14"/>
      <c r="HY73" s="14"/>
      <c r="HZ73" s="14"/>
      <c r="IA73" s="14"/>
      <c r="IB73" s="14"/>
      <c r="IC73" s="14"/>
      <c r="ID73" s="14"/>
      <c r="IE73" s="14"/>
      <c r="IF73" s="14"/>
      <c r="IG73" s="14"/>
      <c r="IH73" s="14"/>
      <c r="II73" s="14"/>
      <c r="IJ73" s="14"/>
      <c r="IK73" s="14"/>
      <c r="IL73" s="14"/>
      <c r="IM73" s="14"/>
      <c r="IN73" s="14"/>
      <c r="IO73" s="14"/>
      <c r="IP73" s="14"/>
      <c r="IQ73" s="14"/>
      <c r="IR73" s="14"/>
      <c r="IS73" s="14"/>
      <c r="IT73" s="14"/>
      <c r="IU73" s="14"/>
    </row>
    <row r="74" spans="1:255" ht="10.5">
      <c r="A74" s="14">
        <v>76</v>
      </c>
      <c r="B74" s="21" t="str">
        <f t="shared" si="28"/>
        <v>Isapre Fundación</v>
      </c>
      <c r="C74" s="23">
        <f aca="true" t="shared" si="38" ref="C74:O74">C20+C47</f>
        <v>26877</v>
      </c>
      <c r="D74" s="23">
        <f t="shared" si="38"/>
        <v>26739</v>
      </c>
      <c r="E74" s="23">
        <f t="shared" si="38"/>
        <v>26768</v>
      </c>
      <c r="F74" s="23">
        <f t="shared" si="38"/>
        <v>26839</v>
      </c>
      <c r="G74" s="23">
        <f t="shared" si="38"/>
        <v>26864</v>
      </c>
      <c r="H74" s="23">
        <f t="shared" si="38"/>
        <v>26542</v>
      </c>
      <c r="I74" s="23">
        <f t="shared" si="38"/>
        <v>26607</v>
      </c>
      <c r="J74" s="23">
        <f t="shared" si="38"/>
        <v>26702</v>
      </c>
      <c r="K74" s="23">
        <f t="shared" si="38"/>
        <v>26777</v>
      </c>
      <c r="L74" s="23">
        <f t="shared" si="38"/>
        <v>26868</v>
      </c>
      <c r="M74" s="23">
        <f t="shared" si="38"/>
        <v>26944</v>
      </c>
      <c r="N74" s="23">
        <f t="shared" si="38"/>
        <v>27025</v>
      </c>
      <c r="O74" s="23">
        <f t="shared" si="38"/>
        <v>27078</v>
      </c>
      <c r="P74" s="23">
        <f t="shared" si="30"/>
        <v>26812.75</v>
      </c>
      <c r="Q74" s="14"/>
      <c r="R74" s="14"/>
      <c r="S74" s="30">
        <f t="shared" si="31"/>
        <v>26782</v>
      </c>
      <c r="T74" s="14">
        <f t="shared" si="32"/>
        <v>26671</v>
      </c>
      <c r="U74" s="14">
        <f t="shared" si="33"/>
        <v>26782.333333333332</v>
      </c>
      <c r="V74" s="14">
        <f t="shared" si="34"/>
        <v>27015.666666666668</v>
      </c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  <c r="GQ74" s="14"/>
      <c r="GR74" s="14"/>
      <c r="GS74" s="14"/>
      <c r="GT74" s="14"/>
      <c r="GU74" s="14"/>
      <c r="GV74" s="14"/>
      <c r="GW74" s="14"/>
      <c r="GX74" s="14"/>
      <c r="GY74" s="14"/>
      <c r="GZ74" s="14"/>
      <c r="HA74" s="14"/>
      <c r="HB74" s="14"/>
      <c r="HC74" s="14"/>
      <c r="HD74" s="14"/>
      <c r="HE74" s="14"/>
      <c r="HF74" s="14"/>
      <c r="HG74" s="14"/>
      <c r="HH74" s="14"/>
      <c r="HI74" s="14"/>
      <c r="HJ74" s="14"/>
      <c r="HK74" s="14"/>
      <c r="HL74" s="14"/>
      <c r="HM74" s="14"/>
      <c r="HN74" s="14"/>
      <c r="HO74" s="14"/>
      <c r="HP74" s="14"/>
      <c r="HQ74" s="14"/>
      <c r="HR74" s="14"/>
      <c r="HS74" s="14"/>
      <c r="HT74" s="14"/>
      <c r="HU74" s="14"/>
      <c r="HV74" s="14"/>
      <c r="HW74" s="14"/>
      <c r="HX74" s="14"/>
      <c r="HY74" s="14"/>
      <c r="HZ74" s="14"/>
      <c r="IA74" s="14"/>
      <c r="IB74" s="14"/>
      <c r="IC74" s="14"/>
      <c r="ID74" s="14"/>
      <c r="IE74" s="14"/>
      <c r="IF74" s="14"/>
      <c r="IG74" s="14"/>
      <c r="IH74" s="14"/>
      <c r="II74" s="14"/>
      <c r="IJ74" s="14"/>
      <c r="IK74" s="14"/>
      <c r="IL74" s="14"/>
      <c r="IM74" s="14"/>
      <c r="IN74" s="14"/>
      <c r="IO74" s="14"/>
      <c r="IP74" s="14"/>
      <c r="IQ74" s="14"/>
      <c r="IR74" s="14"/>
      <c r="IS74" s="14"/>
      <c r="IT74" s="14"/>
      <c r="IU74" s="14"/>
    </row>
    <row r="75" spans="1:255" ht="10.5">
      <c r="A75" s="14">
        <v>94</v>
      </c>
      <c r="B75" s="21" t="str">
        <f t="shared" si="28"/>
        <v>Cruz del Norte</v>
      </c>
      <c r="C75" s="23">
        <f aca="true" t="shared" si="39" ref="C75:O75">C21+C48</f>
        <v>3322</v>
      </c>
      <c r="D75" s="23">
        <f t="shared" si="39"/>
        <v>3320</v>
      </c>
      <c r="E75" s="23">
        <f t="shared" si="39"/>
        <v>3317</v>
      </c>
      <c r="F75" s="23">
        <f t="shared" si="39"/>
        <v>3316</v>
      </c>
      <c r="G75" s="23">
        <f t="shared" si="39"/>
        <v>3327</v>
      </c>
      <c r="H75" s="23">
        <f t="shared" si="39"/>
        <v>3311</v>
      </c>
      <c r="I75" s="23">
        <f t="shared" si="39"/>
        <v>3216</v>
      </c>
      <c r="J75" s="23">
        <f t="shared" si="39"/>
        <v>3308</v>
      </c>
      <c r="K75" s="23">
        <f t="shared" si="39"/>
        <v>3316</v>
      </c>
      <c r="L75" s="23">
        <f t="shared" si="39"/>
        <v>3327</v>
      </c>
      <c r="M75" s="23">
        <f t="shared" si="39"/>
        <v>3347</v>
      </c>
      <c r="N75" s="23">
        <f t="shared" si="39"/>
        <v>3357</v>
      </c>
      <c r="O75" s="23">
        <f t="shared" si="39"/>
        <v>3356</v>
      </c>
      <c r="P75" s="23">
        <f t="shared" si="30"/>
        <v>3318.1666666666665</v>
      </c>
      <c r="Q75" s="14"/>
      <c r="R75" s="14"/>
      <c r="S75" s="30">
        <f t="shared" si="31"/>
        <v>3317.6666666666665</v>
      </c>
      <c r="T75" s="14">
        <f t="shared" si="32"/>
        <v>3284.6666666666665</v>
      </c>
      <c r="U75" s="14">
        <f t="shared" si="33"/>
        <v>3317</v>
      </c>
      <c r="V75" s="14">
        <f t="shared" si="34"/>
        <v>3353.3333333333335</v>
      </c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  <c r="HH75" s="14"/>
      <c r="HI75" s="14"/>
      <c r="HJ75" s="14"/>
      <c r="HK75" s="14"/>
      <c r="HL75" s="14"/>
      <c r="HM75" s="14"/>
      <c r="HN75" s="14"/>
      <c r="HO75" s="14"/>
      <c r="HP75" s="14"/>
      <c r="HQ75" s="14"/>
      <c r="HR75" s="14"/>
      <c r="HS75" s="14"/>
      <c r="HT75" s="14"/>
      <c r="HU75" s="14"/>
      <c r="HV75" s="14"/>
      <c r="HW75" s="14"/>
      <c r="HX75" s="14"/>
      <c r="HY75" s="14"/>
      <c r="HZ75" s="14"/>
      <c r="IA75" s="14"/>
      <c r="IB75" s="14"/>
      <c r="IC75" s="14"/>
      <c r="ID75" s="14"/>
      <c r="IE75" s="14"/>
      <c r="IF75" s="14"/>
      <c r="IG75" s="14"/>
      <c r="IH75" s="14"/>
      <c r="II75" s="14"/>
      <c r="IJ75" s="14"/>
      <c r="IK75" s="14"/>
      <c r="IL75" s="14"/>
      <c r="IM75" s="14"/>
      <c r="IN75" s="14"/>
      <c r="IO75" s="14"/>
      <c r="IP75" s="14"/>
      <c r="IQ75" s="14"/>
      <c r="IR75" s="14"/>
      <c r="IS75" s="14"/>
      <c r="IT75" s="14"/>
      <c r="IU75" s="14"/>
    </row>
    <row r="76" spans="1:255" ht="10.5">
      <c r="A76" s="14"/>
      <c r="B76" s="14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  <c r="HN76" s="14"/>
      <c r="HO76" s="14"/>
      <c r="HP76" s="14"/>
      <c r="HQ76" s="14"/>
      <c r="HR76" s="14"/>
      <c r="HS76" s="14"/>
      <c r="HT76" s="14"/>
      <c r="HU76" s="14"/>
      <c r="HV76" s="14"/>
      <c r="HW76" s="14"/>
      <c r="HX76" s="14"/>
      <c r="HY76" s="14"/>
      <c r="HZ76" s="14"/>
      <c r="IA76" s="14"/>
      <c r="IB76" s="14"/>
      <c r="IC76" s="14"/>
      <c r="ID76" s="14"/>
      <c r="IE76" s="14"/>
      <c r="IF76" s="14"/>
      <c r="IG76" s="14"/>
      <c r="IH76" s="14"/>
      <c r="II76" s="14"/>
      <c r="IJ76" s="14"/>
      <c r="IK76" s="14"/>
      <c r="IL76" s="14"/>
      <c r="IM76" s="14"/>
      <c r="IN76" s="14"/>
      <c r="IO76" s="14"/>
      <c r="IP76" s="14"/>
      <c r="IQ76" s="14"/>
      <c r="IR76" s="14"/>
      <c r="IS76" s="14"/>
      <c r="IT76" s="14"/>
      <c r="IU76" s="14"/>
    </row>
    <row r="77" spans="1:255" ht="10.5">
      <c r="A77" s="119"/>
      <c r="B77" s="119" t="s">
        <v>49</v>
      </c>
      <c r="C77" s="120">
        <f aca="true" t="shared" si="40" ref="C77:O77">SUM(C70:C75)</f>
        <v>109809</v>
      </c>
      <c r="D77" s="120">
        <f t="shared" si="40"/>
        <v>109607</v>
      </c>
      <c r="E77" s="120">
        <f t="shared" si="40"/>
        <v>109481</v>
      </c>
      <c r="F77" s="120">
        <f t="shared" si="40"/>
        <v>109701</v>
      </c>
      <c r="G77" s="120">
        <f t="shared" si="40"/>
        <v>108945</v>
      </c>
      <c r="H77" s="120">
        <f t="shared" si="40"/>
        <v>108885</v>
      </c>
      <c r="I77" s="120">
        <f t="shared" si="40"/>
        <v>107978</v>
      </c>
      <c r="J77" s="120">
        <f t="shared" si="40"/>
        <v>108258</v>
      </c>
      <c r="K77" s="120">
        <f t="shared" si="40"/>
        <v>108291</v>
      </c>
      <c r="L77" s="120">
        <f t="shared" si="40"/>
        <v>107878</v>
      </c>
      <c r="M77" s="120">
        <f t="shared" si="40"/>
        <v>108044</v>
      </c>
      <c r="N77" s="120">
        <f t="shared" si="40"/>
        <v>108194</v>
      </c>
      <c r="O77" s="120">
        <f t="shared" si="40"/>
        <v>107376</v>
      </c>
      <c r="P77" s="120">
        <f>AVERAGE(D77:O77)</f>
        <v>108553.16666666667</v>
      </c>
      <c r="Q77" s="14"/>
      <c r="R77" s="14"/>
      <c r="S77" s="30">
        <f>AVERAGE(D77:F77)</f>
        <v>109596.33333333333</v>
      </c>
      <c r="T77" s="14">
        <f>AVERAGE(G77:I77)</f>
        <v>108602.66666666667</v>
      </c>
      <c r="U77" s="14">
        <f>AVERAGE(J77:L77)</f>
        <v>108142.33333333333</v>
      </c>
      <c r="V77" s="14">
        <f>AVERAGE(M77:O77)</f>
        <v>107871.33333333333</v>
      </c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4"/>
      <c r="HN77" s="14"/>
      <c r="HO77" s="14"/>
      <c r="HP77" s="14"/>
      <c r="HQ77" s="14"/>
      <c r="HR77" s="14"/>
      <c r="HS77" s="14"/>
      <c r="HT77" s="14"/>
      <c r="HU77" s="14"/>
      <c r="HV77" s="14"/>
      <c r="HW77" s="14"/>
      <c r="HX77" s="14"/>
      <c r="HY77" s="14"/>
      <c r="HZ77" s="14"/>
      <c r="IA77" s="14"/>
      <c r="IB77" s="14"/>
      <c r="IC77" s="14"/>
      <c r="ID77" s="14"/>
      <c r="IE77" s="14"/>
      <c r="IF77" s="14"/>
      <c r="IG77" s="14"/>
      <c r="IH77" s="14"/>
      <c r="II77" s="14"/>
      <c r="IJ77" s="14"/>
      <c r="IK77" s="14"/>
      <c r="IL77" s="14"/>
      <c r="IM77" s="14"/>
      <c r="IN77" s="14"/>
      <c r="IO77" s="14"/>
      <c r="IP77" s="14"/>
      <c r="IQ77" s="14"/>
      <c r="IR77" s="14"/>
      <c r="IS77" s="14"/>
      <c r="IT77" s="14"/>
      <c r="IU77" s="14"/>
    </row>
    <row r="78" spans="1:255" ht="10.5">
      <c r="A78" s="14"/>
      <c r="B78" s="14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  <c r="GB78" s="14"/>
      <c r="GC78" s="14"/>
      <c r="GD78" s="14"/>
      <c r="GE78" s="14"/>
      <c r="GF78" s="14"/>
      <c r="GG78" s="14"/>
      <c r="GH78" s="14"/>
      <c r="GI78" s="14"/>
      <c r="GJ78" s="14"/>
      <c r="GK78" s="14"/>
      <c r="GL78" s="14"/>
      <c r="GM78" s="14"/>
      <c r="GN78" s="14"/>
      <c r="GO78" s="14"/>
      <c r="GP78" s="14"/>
      <c r="GQ78" s="14"/>
      <c r="GR78" s="14"/>
      <c r="GS78" s="14"/>
      <c r="GT78" s="14"/>
      <c r="GU78" s="14"/>
      <c r="GV78" s="14"/>
      <c r="GW78" s="14"/>
      <c r="GX78" s="14"/>
      <c r="GY78" s="14"/>
      <c r="GZ78" s="14"/>
      <c r="HA78" s="14"/>
      <c r="HB78" s="14"/>
      <c r="HC78" s="14"/>
      <c r="HD78" s="14"/>
      <c r="HE78" s="14"/>
      <c r="HF78" s="14"/>
      <c r="HG78" s="14"/>
      <c r="HH78" s="14"/>
      <c r="HI78" s="14"/>
      <c r="HJ78" s="14"/>
      <c r="HK78" s="14"/>
      <c r="HL78" s="14"/>
      <c r="HM78" s="14"/>
      <c r="HN78" s="14"/>
      <c r="HO78" s="14"/>
      <c r="HP78" s="14"/>
      <c r="HQ78" s="14"/>
      <c r="HR78" s="14"/>
      <c r="HS78" s="14"/>
      <c r="HT78" s="14"/>
      <c r="HU78" s="14"/>
      <c r="HV78" s="14"/>
      <c r="HW78" s="14"/>
      <c r="HX78" s="14"/>
      <c r="HY78" s="14"/>
      <c r="HZ78" s="14"/>
      <c r="IA78" s="14"/>
      <c r="IB78" s="14"/>
      <c r="IC78" s="14"/>
      <c r="ID78" s="14"/>
      <c r="IE78" s="14"/>
      <c r="IF78" s="14"/>
      <c r="IG78" s="14"/>
      <c r="IH78" s="14"/>
      <c r="II78" s="14"/>
      <c r="IJ78" s="14"/>
      <c r="IK78" s="14"/>
      <c r="IL78" s="14"/>
      <c r="IM78" s="14"/>
      <c r="IN78" s="14"/>
      <c r="IO78" s="14"/>
      <c r="IP78" s="14"/>
      <c r="IQ78" s="14"/>
      <c r="IR78" s="14"/>
      <c r="IS78" s="14"/>
      <c r="IT78" s="14"/>
      <c r="IU78" s="14"/>
    </row>
    <row r="79" spans="1:255" ht="11.25" thickBot="1">
      <c r="A79" s="121"/>
      <c r="B79" s="122" t="s">
        <v>50</v>
      </c>
      <c r="C79" s="123">
        <f aca="true" t="shared" si="41" ref="C79:O79">C68+C77</f>
        <v>2825618</v>
      </c>
      <c r="D79" s="123">
        <f t="shared" si="41"/>
        <v>2835379</v>
      </c>
      <c r="E79" s="123">
        <f t="shared" si="41"/>
        <v>2840051</v>
      </c>
      <c r="F79" s="123">
        <f t="shared" si="41"/>
        <v>2848404</v>
      </c>
      <c r="G79" s="123">
        <f t="shared" si="41"/>
        <v>2852955</v>
      </c>
      <c r="H79" s="123">
        <f t="shared" si="41"/>
        <v>2863922</v>
      </c>
      <c r="I79" s="123">
        <f t="shared" si="41"/>
        <v>2871517</v>
      </c>
      <c r="J79" s="123">
        <f t="shared" si="41"/>
        <v>2881914</v>
      </c>
      <c r="K79" s="123">
        <f t="shared" si="41"/>
        <v>2890871</v>
      </c>
      <c r="L79" s="123">
        <f t="shared" si="41"/>
        <v>2899695</v>
      </c>
      <c r="M79" s="123">
        <f t="shared" si="41"/>
        <v>2909857</v>
      </c>
      <c r="N79" s="123">
        <f t="shared" si="41"/>
        <v>2917913</v>
      </c>
      <c r="O79" s="123">
        <f t="shared" si="41"/>
        <v>2925973</v>
      </c>
      <c r="P79" s="124">
        <f>AVERAGE(D79:O79)</f>
        <v>2878204.25</v>
      </c>
      <c r="Q79" s="14"/>
      <c r="R79" s="14"/>
      <c r="S79" s="30">
        <f>AVERAGE(D79:F79)</f>
        <v>2841278</v>
      </c>
      <c r="T79" s="14">
        <f>AVERAGE(G79:I79)</f>
        <v>2862798</v>
      </c>
      <c r="U79" s="14">
        <f>AVERAGE(J79:L79)</f>
        <v>2890826.6666666665</v>
      </c>
      <c r="V79" s="14">
        <f>AVERAGE(M79:O79)</f>
        <v>2917914.3333333335</v>
      </c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  <c r="FJ79" s="14"/>
      <c r="FK79" s="14"/>
      <c r="FL79" s="14"/>
      <c r="FM79" s="14"/>
      <c r="FN79" s="14"/>
      <c r="FO79" s="14"/>
      <c r="FP79" s="14"/>
      <c r="FQ79" s="14"/>
      <c r="FR79" s="14"/>
      <c r="FS79" s="14"/>
      <c r="FT79" s="14"/>
      <c r="FU79" s="14"/>
      <c r="FV79" s="14"/>
      <c r="FW79" s="14"/>
      <c r="FX79" s="14"/>
      <c r="FY79" s="14"/>
      <c r="FZ79" s="14"/>
      <c r="GA79" s="14"/>
      <c r="GB79" s="14"/>
      <c r="GC79" s="14"/>
      <c r="GD79" s="14"/>
      <c r="GE79" s="14"/>
      <c r="GF79" s="14"/>
      <c r="GG79" s="14"/>
      <c r="GH79" s="14"/>
      <c r="GI79" s="14"/>
      <c r="GJ79" s="14"/>
      <c r="GK79" s="14"/>
      <c r="GL79" s="14"/>
      <c r="GM79" s="14"/>
      <c r="GN79" s="14"/>
      <c r="GO79" s="14"/>
      <c r="GP79" s="14"/>
      <c r="GQ79" s="14"/>
      <c r="GR79" s="14"/>
      <c r="GS79" s="14"/>
      <c r="GT79" s="14"/>
      <c r="GU79" s="14"/>
      <c r="GV79" s="14"/>
      <c r="GW79" s="14"/>
      <c r="GX79" s="14"/>
      <c r="GY79" s="14"/>
      <c r="GZ79" s="14"/>
      <c r="HA79" s="14"/>
      <c r="HB79" s="14"/>
      <c r="HC79" s="14"/>
      <c r="HD79" s="14"/>
      <c r="HE79" s="14"/>
      <c r="HF79" s="14"/>
      <c r="HG79" s="14"/>
      <c r="HH79" s="14"/>
      <c r="HI79" s="14"/>
      <c r="HJ79" s="14"/>
      <c r="HK79" s="14"/>
      <c r="HL79" s="14"/>
      <c r="HM79" s="14"/>
      <c r="HN79" s="14"/>
      <c r="HO79" s="14"/>
      <c r="HP79" s="14"/>
      <c r="HQ79" s="14"/>
      <c r="HR79" s="14"/>
      <c r="HS79" s="14"/>
      <c r="HT79" s="14"/>
      <c r="HU79" s="14"/>
      <c r="HV79" s="14"/>
      <c r="HW79" s="14"/>
      <c r="HX79" s="14"/>
      <c r="HY79" s="14"/>
      <c r="HZ79" s="14"/>
      <c r="IA79" s="14"/>
      <c r="IB79" s="14"/>
      <c r="IC79" s="14"/>
      <c r="ID79" s="14"/>
      <c r="IE79" s="14"/>
      <c r="IF79" s="14"/>
      <c r="IG79" s="14"/>
      <c r="IH79" s="14"/>
      <c r="II79" s="14"/>
      <c r="IJ79" s="14"/>
      <c r="IK79" s="14"/>
      <c r="IL79" s="14"/>
      <c r="IM79" s="14"/>
      <c r="IN79" s="14"/>
      <c r="IO79" s="14"/>
      <c r="IP79" s="14"/>
      <c r="IQ79" s="14"/>
      <c r="IR79" s="14"/>
      <c r="IS79" s="14"/>
      <c r="IT79" s="14"/>
      <c r="IU79" s="14"/>
    </row>
    <row r="80" spans="2:255" ht="10.5">
      <c r="B80" s="21" t="str">
        <f>+B26</f>
        <v>Fuente: Superintendencia de Salud, Archivo Maestro de Beneficiarios.</v>
      </c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4"/>
      <c r="FL80" s="14"/>
      <c r="FM80" s="14"/>
      <c r="FN80" s="14"/>
      <c r="FO80" s="14"/>
      <c r="FP80" s="14"/>
      <c r="FQ80" s="14"/>
      <c r="FR80" s="14"/>
      <c r="FS80" s="14"/>
      <c r="FT80" s="14"/>
      <c r="FU80" s="14"/>
      <c r="FV80" s="14"/>
      <c r="FW80" s="14"/>
      <c r="FX80" s="14"/>
      <c r="FY80" s="14"/>
      <c r="FZ80" s="14"/>
      <c r="GA80" s="14"/>
      <c r="GB80" s="14"/>
      <c r="GC80" s="14"/>
      <c r="GD80" s="14"/>
      <c r="GE80" s="14"/>
      <c r="GF80" s="14"/>
      <c r="GG80" s="14"/>
      <c r="GH80" s="14"/>
      <c r="GI80" s="14"/>
      <c r="GJ80" s="14"/>
      <c r="GK80" s="14"/>
      <c r="GL80" s="14"/>
      <c r="GM80" s="14"/>
      <c r="GN80" s="14"/>
      <c r="GO80" s="14"/>
      <c r="GP80" s="14"/>
      <c r="GQ80" s="14"/>
      <c r="GR80" s="14"/>
      <c r="GS80" s="14"/>
      <c r="GT80" s="14"/>
      <c r="GU80" s="14"/>
      <c r="GV80" s="14"/>
      <c r="GW80" s="14"/>
      <c r="GX80" s="14"/>
      <c r="GY80" s="14"/>
      <c r="GZ80" s="14"/>
      <c r="HA80" s="14"/>
      <c r="HB80" s="14"/>
      <c r="HC80" s="14"/>
      <c r="HD80" s="14"/>
      <c r="HE80" s="14"/>
      <c r="HF80" s="14"/>
      <c r="HG80" s="14"/>
      <c r="HH80" s="14"/>
      <c r="HI80" s="14"/>
      <c r="HJ80" s="14"/>
      <c r="HK80" s="14"/>
      <c r="HL80" s="14"/>
      <c r="HM80" s="14"/>
      <c r="HN80" s="14"/>
      <c r="HO80" s="14"/>
      <c r="HP80" s="14"/>
      <c r="HQ80" s="14"/>
      <c r="HR80" s="14"/>
      <c r="HS80" s="14"/>
      <c r="HT80" s="14"/>
      <c r="HU80" s="14"/>
      <c r="HV80" s="14"/>
      <c r="HW80" s="14"/>
      <c r="HX80" s="14"/>
      <c r="HY80" s="14"/>
      <c r="HZ80" s="14"/>
      <c r="IA80" s="14"/>
      <c r="IB80" s="14"/>
      <c r="IC80" s="14"/>
      <c r="ID80" s="14"/>
      <c r="IE80" s="14"/>
      <c r="IF80" s="14"/>
      <c r="IG80" s="14"/>
      <c r="IH80" s="14"/>
      <c r="II80" s="14"/>
      <c r="IJ80" s="14"/>
      <c r="IK80" s="14"/>
      <c r="IL80" s="14"/>
      <c r="IM80" s="14"/>
      <c r="IN80" s="14"/>
      <c r="IO80" s="14"/>
      <c r="IP80" s="14"/>
      <c r="IQ80" s="14"/>
      <c r="IR80" s="14"/>
      <c r="IS80" s="14"/>
      <c r="IT80" s="14"/>
      <c r="IU80" s="14"/>
    </row>
    <row r="81" spans="3:255" ht="10.5">
      <c r="C81" s="21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  <c r="FX81" s="14"/>
      <c r="FY81" s="14"/>
      <c r="FZ81" s="14"/>
      <c r="GA81" s="14"/>
      <c r="GB81" s="14"/>
      <c r="GC81" s="14"/>
      <c r="GD81" s="14"/>
      <c r="GE81" s="14"/>
      <c r="GF81" s="14"/>
      <c r="GG81" s="14"/>
      <c r="GH81" s="14"/>
      <c r="GI81" s="14"/>
      <c r="GJ81" s="14"/>
      <c r="GK81" s="14"/>
      <c r="GL81" s="14"/>
      <c r="GM81" s="14"/>
      <c r="GN81" s="14"/>
      <c r="GO81" s="14"/>
      <c r="GP81" s="14"/>
      <c r="GQ81" s="14"/>
      <c r="GR81" s="14"/>
      <c r="GS81" s="14"/>
      <c r="GT81" s="14"/>
      <c r="GU81" s="14"/>
      <c r="GV81" s="14"/>
      <c r="GW81" s="14"/>
      <c r="GX81" s="14"/>
      <c r="GY81" s="14"/>
      <c r="GZ81" s="14"/>
      <c r="HA81" s="14"/>
      <c r="HB81" s="14"/>
      <c r="HC81" s="14"/>
      <c r="HD81" s="14"/>
      <c r="HE81" s="14"/>
      <c r="HF81" s="14"/>
      <c r="HG81" s="14"/>
      <c r="HH81" s="14"/>
      <c r="HI81" s="14"/>
      <c r="HJ81" s="14"/>
      <c r="HK81" s="14"/>
      <c r="HL81" s="14"/>
      <c r="HM81" s="14"/>
      <c r="HN81" s="14"/>
      <c r="HO81" s="14"/>
      <c r="HP81" s="14"/>
      <c r="HQ81" s="14"/>
      <c r="HR81" s="14"/>
      <c r="HS81" s="14"/>
      <c r="HT81" s="14"/>
      <c r="HU81" s="14"/>
      <c r="HV81" s="14"/>
      <c r="HW81" s="14"/>
      <c r="HX81" s="14"/>
      <c r="HY81" s="14"/>
      <c r="HZ81" s="14"/>
      <c r="IA81" s="14"/>
      <c r="IB81" s="14"/>
      <c r="IC81" s="14"/>
      <c r="ID81" s="14"/>
      <c r="IE81" s="14"/>
      <c r="IF81" s="14"/>
      <c r="IG81" s="14"/>
      <c r="IH81" s="14"/>
      <c r="II81" s="14"/>
      <c r="IJ81" s="14"/>
      <c r="IK81" s="14"/>
      <c r="IL81" s="14"/>
      <c r="IM81" s="14"/>
      <c r="IN81" s="14"/>
      <c r="IO81" s="14"/>
      <c r="IP81" s="14"/>
      <c r="IQ81" s="14"/>
      <c r="IR81" s="14"/>
      <c r="IS81" s="14"/>
      <c r="IT81" s="14"/>
      <c r="IU81" s="14"/>
    </row>
    <row r="82" spans="1:16" ht="14.25">
      <c r="A82" s="10" t="s">
        <v>224</v>
      </c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</row>
    <row r="83" ht="10.5"/>
    <row r="84" ht="10.5"/>
    <row r="85" ht="10.5"/>
    <row r="86" ht="10.5"/>
    <row r="87" ht="10.5"/>
    <row r="88" ht="10.5"/>
    <row r="89" ht="10.5"/>
    <row r="90" ht="10.5"/>
    <row r="91" ht="10.5"/>
    <row r="92" ht="10.5"/>
    <row r="93" ht="10.5"/>
    <row r="94" ht="10.5"/>
    <row r="95" ht="10.5"/>
    <row r="96" ht="10.5"/>
    <row r="97" ht="10.5"/>
    <row r="98" ht="10.5"/>
    <row r="99" ht="10.5"/>
    <row r="100" ht="10.5"/>
  </sheetData>
  <sheetProtection/>
  <mergeCells count="10">
    <mergeCell ref="A82:P82"/>
    <mergeCell ref="A1:P1"/>
    <mergeCell ref="A28:P28"/>
    <mergeCell ref="A55:P55"/>
    <mergeCell ref="B56:P56"/>
    <mergeCell ref="B57:P57"/>
    <mergeCell ref="B2:P2"/>
    <mergeCell ref="B3:P3"/>
    <mergeCell ref="B29:P29"/>
    <mergeCell ref="B30:P30"/>
  </mergeCells>
  <hyperlinks>
    <hyperlink ref="A1" location="Indice!A1" display="Volver"/>
    <hyperlink ref="A28" location="Indice!A1" display="Volver"/>
    <hyperlink ref="A55" location="Indice!A1" display="Volver"/>
    <hyperlink ref="A82" location="Indice!A1" display="Volver"/>
  </hyperlinks>
  <printOptions horizontalCentered="1" verticalCentered="1"/>
  <pageMargins left="0.5905511811023623" right="0.5905511811023623" top="0.3937007874015748" bottom="0.3937007874015748" header="0" footer="0"/>
  <pageSetup fitToHeight="1" fitToWidth="1" horizontalDpi="600" verticalDpi="600" orientation="landscape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D32"/>
  <sheetViews>
    <sheetView showGridLines="0" zoomScalePageLayoutView="0" workbookViewId="0" topLeftCell="A1">
      <selection activeCell="A1" sqref="A1:K1"/>
    </sheetView>
  </sheetViews>
  <sheetFormatPr defaultColWidth="0" defaultRowHeight="15" zeroHeight="1"/>
  <cols>
    <col min="1" max="1" width="3.59765625" style="11" bestFit="1" customWidth="1"/>
    <col min="2" max="2" width="19.69921875" style="11" customWidth="1"/>
    <col min="3" max="4" width="8" style="11" bestFit="1" customWidth="1"/>
    <col min="5" max="5" width="7.59765625" style="11" customWidth="1"/>
    <col min="6" max="6" width="8.19921875" style="11" customWidth="1"/>
    <col min="7" max="7" width="1.69921875" style="11" customWidth="1"/>
    <col min="8" max="9" width="8" style="11" bestFit="1" customWidth="1"/>
    <col min="10" max="10" width="7.59765625" style="11" customWidth="1"/>
    <col min="11" max="11" width="8.59765625" style="11" customWidth="1"/>
    <col min="12" max="12" width="0" style="11" hidden="1" customWidth="1"/>
    <col min="13" max="13" width="10.09765625" style="11" hidden="1" customWidth="1"/>
    <col min="14" max="14" width="15.19921875" style="11" hidden="1" customWidth="1"/>
    <col min="15" max="18" width="11.3984375" style="11" hidden="1" customWidth="1"/>
    <col min="19" max="16384" width="0" style="11" hidden="1" customWidth="1"/>
  </cols>
  <sheetData>
    <row r="1" spans="1:11" ht="14.25">
      <c r="A1" s="10" t="s">
        <v>224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2:30" ht="13.5">
      <c r="B2" s="12" t="s">
        <v>166</v>
      </c>
      <c r="C2" s="12"/>
      <c r="D2" s="12"/>
      <c r="E2" s="12"/>
      <c r="F2" s="12"/>
      <c r="G2" s="12"/>
      <c r="H2" s="12"/>
      <c r="I2" s="12"/>
      <c r="J2" s="12"/>
      <c r="K2" s="12"/>
      <c r="L2" s="31"/>
      <c r="M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</row>
    <row r="3" spans="2:30" ht="13.5">
      <c r="B3" s="12" t="s">
        <v>167</v>
      </c>
      <c r="C3" s="12"/>
      <c r="D3" s="12"/>
      <c r="E3" s="12"/>
      <c r="F3" s="12"/>
      <c r="G3" s="12"/>
      <c r="H3" s="12"/>
      <c r="I3" s="12"/>
      <c r="J3" s="12"/>
      <c r="K3" s="12"/>
      <c r="L3" s="31"/>
      <c r="M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</row>
    <row r="4" spans="2:30" ht="13.5">
      <c r="B4" s="12" t="s">
        <v>272</v>
      </c>
      <c r="C4" s="12"/>
      <c r="D4" s="12"/>
      <c r="E4" s="12"/>
      <c r="F4" s="12"/>
      <c r="G4" s="12"/>
      <c r="H4" s="12"/>
      <c r="I4" s="12"/>
      <c r="J4" s="12"/>
      <c r="K4" s="12"/>
      <c r="L4" s="31"/>
      <c r="M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</row>
    <row r="5" spans="1:30" ht="11.25" thickBot="1">
      <c r="A5" s="18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</row>
    <row r="6" spans="1:30" ht="10.5">
      <c r="A6" s="127" t="s">
        <v>1</v>
      </c>
      <c r="B6" s="127" t="s">
        <v>1</v>
      </c>
      <c r="C6" s="128" t="s">
        <v>168</v>
      </c>
      <c r="D6" s="128"/>
      <c r="E6" s="128"/>
      <c r="F6" s="128"/>
      <c r="G6" s="129"/>
      <c r="H6" s="128" t="s">
        <v>169</v>
      </c>
      <c r="I6" s="128"/>
      <c r="J6" s="128"/>
      <c r="K6" s="128"/>
      <c r="L6" s="31"/>
      <c r="M6" s="31"/>
      <c r="N6" s="31"/>
      <c r="O6" s="106"/>
      <c r="P6" s="106"/>
      <c r="Q6" s="106"/>
      <c r="R6" s="106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</row>
    <row r="7" spans="1:30" ht="10.5">
      <c r="A7" s="130"/>
      <c r="B7" s="130"/>
      <c r="C7" s="131" t="str">
        <f>+'Cartera vigente por mes'!O5</f>
        <v>Dic.</v>
      </c>
      <c r="D7" s="131" t="str">
        <f>+C7</f>
        <v>Dic.</v>
      </c>
      <c r="E7" s="132" t="s">
        <v>170</v>
      </c>
      <c r="F7" s="132"/>
      <c r="G7" s="133" t="s">
        <v>1</v>
      </c>
      <c r="H7" s="131" t="str">
        <f>+C7</f>
        <v>Dic.</v>
      </c>
      <c r="I7" s="131" t="str">
        <f>+D7</f>
        <v>Dic.</v>
      </c>
      <c r="J7" s="132" t="s">
        <v>170</v>
      </c>
      <c r="K7" s="132"/>
      <c r="L7" s="56" t="s">
        <v>1</v>
      </c>
      <c r="M7" s="106"/>
      <c r="N7" s="106"/>
      <c r="O7" s="107"/>
      <c r="P7" s="107"/>
      <c r="Q7" s="107"/>
      <c r="R7" s="107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</row>
    <row r="8" spans="1:30" ht="21">
      <c r="A8" s="134" t="s">
        <v>37</v>
      </c>
      <c r="B8" s="135" t="s">
        <v>38</v>
      </c>
      <c r="C8" s="136">
        <v>2010</v>
      </c>
      <c r="D8" s="136">
        <v>2011</v>
      </c>
      <c r="E8" s="138" t="s">
        <v>225</v>
      </c>
      <c r="F8" s="138" t="s">
        <v>226</v>
      </c>
      <c r="G8" s="137"/>
      <c r="H8" s="136">
        <f>+C8</f>
        <v>2010</v>
      </c>
      <c r="I8" s="136">
        <f>+D8</f>
        <v>2011</v>
      </c>
      <c r="J8" s="138" t="str">
        <f>+E8</f>
        <v>Número</v>
      </c>
      <c r="K8" s="138" t="str">
        <f>+F8</f>
        <v>Porcentaje</v>
      </c>
      <c r="L8" s="31"/>
      <c r="M8" s="31"/>
      <c r="N8" s="31"/>
      <c r="O8" s="107"/>
      <c r="P8" s="107"/>
      <c r="Q8" s="107"/>
      <c r="R8" s="107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</row>
    <row r="9" spans="1:30" ht="10.5">
      <c r="A9" s="18" t="s">
        <v>171</v>
      </c>
      <c r="B9" s="21" t="str">
        <f>+'Cartera vigente por mes'!B6</f>
        <v>Colmena Golden Cross</v>
      </c>
      <c r="C9" s="22">
        <f>+'Cartera vigente por mes'!C6</f>
        <v>235697</v>
      </c>
      <c r="D9" s="30">
        <f>+'Cartera vigente por mes'!O6</f>
        <v>245744</v>
      </c>
      <c r="E9" s="33">
        <f aca="true" t="shared" si="0" ref="E9:E15">D9-C9</f>
        <v>10047</v>
      </c>
      <c r="F9" s="93">
        <f aca="true" t="shared" si="1" ref="F9:F15">E9/C9</f>
        <v>0.04262676232620695</v>
      </c>
      <c r="G9" s="33"/>
      <c r="H9" s="30">
        <f>+'Cartera vigente por mes'!C60</f>
        <v>453772</v>
      </c>
      <c r="I9" s="30">
        <f>+'Cartera vigente por mes'!O60</f>
        <v>463706</v>
      </c>
      <c r="J9" s="33">
        <f aca="true" t="shared" si="2" ref="J9:J15">I9-H9</f>
        <v>9934</v>
      </c>
      <c r="K9" s="93">
        <f aca="true" t="shared" si="3" ref="K9:K15">J9/H9</f>
        <v>0.021892051514857683</v>
      </c>
      <c r="L9" s="14"/>
      <c r="M9" s="62">
        <f aca="true" t="shared" si="4" ref="M9:M15">+I9/D9</f>
        <v>1.88694739240836</v>
      </c>
      <c r="N9" s="31"/>
      <c r="O9" s="108"/>
      <c r="P9" s="108"/>
      <c r="Q9" s="108"/>
      <c r="R9" s="10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</row>
    <row r="10" spans="1:30" ht="10.5">
      <c r="A10" s="18" t="s">
        <v>172</v>
      </c>
      <c r="B10" s="21" t="str">
        <f>+'Cartera vigente por mes'!B7</f>
        <v>Isapre Cruz Blanca S.A.</v>
      </c>
      <c r="C10" s="22">
        <f>+'Cartera vigente por mes'!C7</f>
        <v>279957</v>
      </c>
      <c r="D10" s="30">
        <f>+'Cartera vigente por mes'!O7</f>
        <v>299396</v>
      </c>
      <c r="E10" s="33">
        <f t="shared" si="0"/>
        <v>19439</v>
      </c>
      <c r="F10" s="93">
        <f t="shared" si="1"/>
        <v>0.06943566333401201</v>
      </c>
      <c r="G10" s="33"/>
      <c r="H10" s="30">
        <f>+'Cartera vigente por mes'!C61</f>
        <v>540674</v>
      </c>
      <c r="I10" s="30">
        <f>+'Cartera vigente por mes'!O61</f>
        <v>567146</v>
      </c>
      <c r="J10" s="33">
        <f t="shared" si="2"/>
        <v>26472</v>
      </c>
      <c r="K10" s="93">
        <f t="shared" si="3"/>
        <v>0.04896111150157026</v>
      </c>
      <c r="L10" s="14"/>
      <c r="M10" s="62">
        <f t="shared" si="4"/>
        <v>1.894300525057115</v>
      </c>
      <c r="N10" s="31"/>
      <c r="O10" s="108"/>
      <c r="P10" s="108"/>
      <c r="Q10" s="108"/>
      <c r="R10" s="10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</row>
    <row r="11" spans="1:30" ht="10.5">
      <c r="A11" s="18" t="s">
        <v>173</v>
      </c>
      <c r="B11" s="21" t="str">
        <f>+'Cartera vigente por mes'!B8</f>
        <v>Vida Tres</v>
      </c>
      <c r="C11" s="22">
        <f>+'Cartera vigente por mes'!C8</f>
        <v>70330</v>
      </c>
      <c r="D11" s="30">
        <f>+'Cartera vigente por mes'!O8</f>
        <v>71901</v>
      </c>
      <c r="E11" s="33">
        <f t="shared" si="0"/>
        <v>1571</v>
      </c>
      <c r="F11" s="93">
        <f t="shared" si="1"/>
        <v>0.022337551542727145</v>
      </c>
      <c r="G11" s="33"/>
      <c r="H11" s="30">
        <f>+'Cartera vigente por mes'!C62</f>
        <v>135309</v>
      </c>
      <c r="I11" s="30">
        <f>+'Cartera vigente por mes'!O62</f>
        <v>136870</v>
      </c>
      <c r="J11" s="33">
        <f t="shared" si="2"/>
        <v>1561</v>
      </c>
      <c r="K11" s="93">
        <f t="shared" si="3"/>
        <v>0.011536557065679296</v>
      </c>
      <c r="L11" s="14"/>
      <c r="M11" s="62">
        <f t="shared" si="4"/>
        <v>1.9035896580019749</v>
      </c>
      <c r="N11" s="31"/>
      <c r="O11" s="108"/>
      <c r="P11" s="108"/>
      <c r="Q11" s="108"/>
      <c r="R11" s="10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</row>
    <row r="12" spans="1:30" ht="10.5">
      <c r="A12" s="18">
        <v>81</v>
      </c>
      <c r="B12" s="21" t="str">
        <f>+'Cartera vigente por mes'!B9</f>
        <v>Ferrosalud</v>
      </c>
      <c r="C12" s="22">
        <f>+'Cartera vigente por mes'!C9</f>
        <v>11987</v>
      </c>
      <c r="D12" s="30">
        <f>+'Cartera vigente por mes'!O9</f>
        <v>12014</v>
      </c>
      <c r="E12" s="33">
        <f>D12-C12</f>
        <v>27</v>
      </c>
      <c r="F12" s="93">
        <f>E12/C12</f>
        <v>0.0022524401434887795</v>
      </c>
      <c r="G12" s="33"/>
      <c r="H12" s="30">
        <f>+'Cartera vigente por mes'!C63</f>
        <v>18061</v>
      </c>
      <c r="I12" s="30">
        <f>+'Cartera vigente por mes'!O63</f>
        <v>17144</v>
      </c>
      <c r="J12" s="33">
        <f>I12-H12</f>
        <v>-917</v>
      </c>
      <c r="K12" s="93">
        <f>J12/H12</f>
        <v>-0.05077238248159017</v>
      </c>
      <c r="L12" s="14"/>
      <c r="M12" s="62">
        <f>+I12/D12</f>
        <v>1.4270018311969368</v>
      </c>
      <c r="N12" s="14"/>
      <c r="O12" s="108"/>
      <c r="P12" s="108"/>
      <c r="Q12" s="108"/>
      <c r="R12" s="10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</row>
    <row r="13" spans="1:30" ht="10.5">
      <c r="A13" s="18" t="s">
        <v>174</v>
      </c>
      <c r="B13" s="21" t="str">
        <f>+'Cartera vigente por mes'!B10</f>
        <v>Mas Vida</v>
      </c>
      <c r="C13" s="22">
        <f>+'Cartera vigente por mes'!C10</f>
        <v>188883</v>
      </c>
      <c r="D13" s="30">
        <f>+'Cartera vigente por mes'!O10</f>
        <v>204115</v>
      </c>
      <c r="E13" s="33">
        <f t="shared" si="0"/>
        <v>15232</v>
      </c>
      <c r="F13" s="93">
        <f t="shared" si="1"/>
        <v>0.08064251414897053</v>
      </c>
      <c r="G13" s="33"/>
      <c r="H13" s="30">
        <f>+'Cartera vigente por mes'!C64</f>
        <v>367072</v>
      </c>
      <c r="I13" s="30">
        <f>+'Cartera vigente por mes'!O64</f>
        <v>392607</v>
      </c>
      <c r="J13" s="33">
        <f t="shared" si="2"/>
        <v>25535</v>
      </c>
      <c r="K13" s="93">
        <f t="shared" si="3"/>
        <v>0.06956400924069392</v>
      </c>
      <c r="L13" s="14"/>
      <c r="M13" s="62">
        <f t="shared" si="4"/>
        <v>1.9234598143203587</v>
      </c>
      <c r="N13" s="31"/>
      <c r="O13" s="108"/>
      <c r="P13" s="108"/>
      <c r="Q13" s="108"/>
      <c r="R13" s="10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</row>
    <row r="14" spans="1:30" ht="10.5">
      <c r="A14" s="18" t="s">
        <v>175</v>
      </c>
      <c r="B14" s="21" t="str">
        <f>+'Cartera vigente por mes'!B11</f>
        <v>Isapre Banmédica</v>
      </c>
      <c r="C14" s="22">
        <f>+'Cartera vigente por mes'!C11</f>
        <v>309329</v>
      </c>
      <c r="D14" s="30">
        <f>+'Cartera vigente por mes'!O11</f>
        <v>316285</v>
      </c>
      <c r="E14" s="33">
        <f t="shared" si="0"/>
        <v>6956</v>
      </c>
      <c r="F14" s="93">
        <f t="shared" si="1"/>
        <v>0.02248738398274976</v>
      </c>
      <c r="G14" s="33"/>
      <c r="H14" s="30">
        <f>+'Cartera vigente por mes'!C65</f>
        <v>594984</v>
      </c>
      <c r="I14" s="30">
        <f>+'Cartera vigente por mes'!O65</f>
        <v>601348</v>
      </c>
      <c r="J14" s="33">
        <f t="shared" si="2"/>
        <v>6364</v>
      </c>
      <c r="K14" s="93">
        <f t="shared" si="3"/>
        <v>0.010696085945168273</v>
      </c>
      <c r="L14" s="14"/>
      <c r="M14" s="62">
        <f t="shared" si="4"/>
        <v>1.9012852332548176</v>
      </c>
      <c r="N14" s="31"/>
      <c r="O14" s="108"/>
      <c r="P14" s="108"/>
      <c r="Q14" s="108"/>
      <c r="R14" s="10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</row>
    <row r="15" spans="1:30" ht="10.5">
      <c r="A15" s="18">
        <v>107</v>
      </c>
      <c r="B15" s="21" t="str">
        <f>+'Cartera vigente por mes'!B12</f>
        <v>Consalud S.A.</v>
      </c>
      <c r="C15" s="22">
        <f>+'Cartera vigente por mes'!C12</f>
        <v>304601</v>
      </c>
      <c r="D15" s="30">
        <f>+'Cartera vigente por mes'!O12</f>
        <v>330845</v>
      </c>
      <c r="E15" s="33">
        <f t="shared" si="0"/>
        <v>26244</v>
      </c>
      <c r="F15" s="93">
        <f t="shared" si="1"/>
        <v>0.08615861405576475</v>
      </c>
      <c r="G15" s="33"/>
      <c r="H15" s="30">
        <f>+'Cartera vigente por mes'!C66</f>
        <v>605937</v>
      </c>
      <c r="I15" s="30">
        <f>+'Cartera vigente por mes'!O66</f>
        <v>639776</v>
      </c>
      <c r="J15" s="33">
        <f t="shared" si="2"/>
        <v>33839</v>
      </c>
      <c r="K15" s="93">
        <f t="shared" si="3"/>
        <v>0.05584573973861969</v>
      </c>
      <c r="L15" s="14"/>
      <c r="M15" s="62">
        <f t="shared" si="4"/>
        <v>1.9337635448623978</v>
      </c>
      <c r="N15" s="31"/>
      <c r="O15" s="108"/>
      <c r="P15" s="108"/>
      <c r="Q15" s="108"/>
      <c r="R15" s="10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</row>
    <row r="16" spans="1:30" ht="10.5">
      <c r="A16" s="14"/>
      <c r="B16" s="14"/>
      <c r="C16" s="44"/>
      <c r="D16" s="44"/>
      <c r="E16" s="44"/>
      <c r="F16" s="109"/>
      <c r="G16" s="33"/>
      <c r="H16" s="33"/>
      <c r="I16" s="33"/>
      <c r="J16" s="33"/>
      <c r="K16" s="94"/>
      <c r="L16" s="14"/>
      <c r="M16" s="62"/>
      <c r="N16" s="14"/>
      <c r="O16" s="108"/>
      <c r="P16" s="108"/>
      <c r="Q16" s="108"/>
      <c r="R16" s="10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</row>
    <row r="17" spans="1:30" ht="10.5">
      <c r="A17" s="118"/>
      <c r="B17" s="119" t="s">
        <v>43</v>
      </c>
      <c r="C17" s="139">
        <f>SUM(C9:C16)</f>
        <v>1400784</v>
      </c>
      <c r="D17" s="139">
        <f>SUM(D9:D16)</f>
        <v>1480300</v>
      </c>
      <c r="E17" s="139">
        <f>SUM(E9:E16)</f>
        <v>79516</v>
      </c>
      <c r="F17" s="140">
        <f>E17/C17</f>
        <v>0.05676535425875795</v>
      </c>
      <c r="G17" s="139"/>
      <c r="H17" s="139">
        <f>SUM(H9:H16)</f>
        <v>2715809</v>
      </c>
      <c r="I17" s="139">
        <f>SUM(I9:I16)</f>
        <v>2818597</v>
      </c>
      <c r="J17" s="139">
        <f>SUM(J9:J16)</f>
        <v>102788</v>
      </c>
      <c r="K17" s="140">
        <f>J17/H17</f>
        <v>0.03784802244929596</v>
      </c>
      <c r="L17" s="14"/>
      <c r="M17" s="62">
        <f>+I17/D17</f>
        <v>1.9040714719989191</v>
      </c>
      <c r="N17" s="14"/>
      <c r="O17" s="108"/>
      <c r="P17" s="108"/>
      <c r="Q17" s="108"/>
      <c r="R17" s="10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</row>
    <row r="18" spans="1:30" ht="10.5">
      <c r="A18" s="14"/>
      <c r="B18" s="14"/>
      <c r="C18" s="44"/>
      <c r="D18" s="44"/>
      <c r="E18" s="44"/>
      <c r="F18" s="109"/>
      <c r="G18" s="33"/>
      <c r="H18" s="33"/>
      <c r="I18" s="33"/>
      <c r="J18" s="33"/>
      <c r="K18" s="94"/>
      <c r="L18" s="14"/>
      <c r="M18" s="62"/>
      <c r="N18" s="14"/>
      <c r="O18" s="108"/>
      <c r="P18" s="108"/>
      <c r="Q18" s="108"/>
      <c r="R18" s="10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</row>
    <row r="19" spans="1:30" ht="10.5">
      <c r="A19" s="18">
        <v>62</v>
      </c>
      <c r="B19" s="21" t="str">
        <f>+'Cartera vigente por mes'!B16</f>
        <v>San Lorenzo</v>
      </c>
      <c r="C19" s="22">
        <f>+'Cartera vigente por mes'!C16</f>
        <v>1502</v>
      </c>
      <c r="D19" s="30">
        <f>+'Cartera vigente por mes'!O16</f>
        <v>1415</v>
      </c>
      <c r="E19" s="33">
        <f aca="true" t="shared" si="5" ref="E19:E24">D19-C19</f>
        <v>-87</v>
      </c>
      <c r="F19" s="93">
        <f aca="true" t="shared" si="6" ref="F19:F24">E19/C19</f>
        <v>-0.05792276964047936</v>
      </c>
      <c r="G19" s="33"/>
      <c r="H19" s="30">
        <f>+'Cartera vigente por mes'!C70</f>
        <v>4415</v>
      </c>
      <c r="I19" s="30">
        <f>+'Cartera vigente por mes'!O70</f>
        <v>4159</v>
      </c>
      <c r="J19" s="33">
        <f aca="true" t="shared" si="7" ref="J19:J24">I19-H19</f>
        <v>-256</v>
      </c>
      <c r="K19" s="93">
        <f aca="true" t="shared" si="8" ref="K19:K24">J19/H19</f>
        <v>-0.0579841449603624</v>
      </c>
      <c r="L19" s="14"/>
      <c r="M19" s="62">
        <f aca="true" t="shared" si="9" ref="M19:M24">+I19/D19</f>
        <v>2.9392226148409892</v>
      </c>
      <c r="N19" s="14"/>
      <c r="O19" s="108"/>
      <c r="P19" s="108"/>
      <c r="Q19" s="108"/>
      <c r="R19" s="10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</row>
    <row r="20" spans="1:30" ht="10.5">
      <c r="A20" s="18">
        <v>63</v>
      </c>
      <c r="B20" s="21" t="str">
        <f>+'Cartera vigente por mes'!B17</f>
        <v>Fusat Ltda.</v>
      </c>
      <c r="C20" s="22">
        <f>+'Cartera vigente por mes'!C17</f>
        <v>13557</v>
      </c>
      <c r="D20" s="30">
        <f>+'Cartera vigente por mes'!O17</f>
        <v>12982</v>
      </c>
      <c r="E20" s="33">
        <f t="shared" si="5"/>
        <v>-575</v>
      </c>
      <c r="F20" s="93">
        <f t="shared" si="6"/>
        <v>-0.04241351331415505</v>
      </c>
      <c r="G20" s="33"/>
      <c r="H20" s="30">
        <f>+'Cartera vigente por mes'!C71</f>
        <v>31751</v>
      </c>
      <c r="I20" s="30">
        <f>+'Cartera vigente por mes'!O71</f>
        <v>29713</v>
      </c>
      <c r="J20" s="33">
        <f t="shared" si="7"/>
        <v>-2038</v>
      </c>
      <c r="K20" s="93">
        <f t="shared" si="8"/>
        <v>-0.06418695474158294</v>
      </c>
      <c r="L20" s="14"/>
      <c r="M20" s="62">
        <f t="shared" si="9"/>
        <v>2.288784470805731</v>
      </c>
      <c r="N20" s="14"/>
      <c r="O20" s="108"/>
      <c r="P20" s="108"/>
      <c r="Q20" s="108"/>
      <c r="R20" s="10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</row>
    <row r="21" spans="1:30" ht="10.5">
      <c r="A21" s="18">
        <v>65</v>
      </c>
      <c r="B21" s="21" t="str">
        <f>+'Cartera vigente por mes'!B18</f>
        <v>Chuquicamata</v>
      </c>
      <c r="C21" s="22">
        <f>+'Cartera vigente por mes'!C18</f>
        <v>12623</v>
      </c>
      <c r="D21" s="30">
        <f>+'Cartera vigente por mes'!O18</f>
        <v>12503</v>
      </c>
      <c r="E21" s="33">
        <f t="shared" si="5"/>
        <v>-120</v>
      </c>
      <c r="F21" s="93">
        <f t="shared" si="6"/>
        <v>-0.009506456468351422</v>
      </c>
      <c r="G21" s="33"/>
      <c r="H21" s="30">
        <f>+'Cartera vigente por mes'!C72</f>
        <v>36856</v>
      </c>
      <c r="I21" s="30">
        <f>+'Cartera vigente por mes'!O72</f>
        <v>36625</v>
      </c>
      <c r="J21" s="33">
        <f t="shared" si="7"/>
        <v>-231</v>
      </c>
      <c r="K21" s="93">
        <f t="shared" si="8"/>
        <v>-0.0062676362057738225</v>
      </c>
      <c r="L21" s="14"/>
      <c r="M21" s="62">
        <f t="shared" si="9"/>
        <v>2.9292969687275052</v>
      </c>
      <c r="N21" s="14"/>
      <c r="O21" s="108"/>
      <c r="P21" s="108"/>
      <c r="Q21" s="108"/>
      <c r="R21" s="10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</row>
    <row r="22" spans="1:30" ht="10.5">
      <c r="A22" s="18">
        <v>68</v>
      </c>
      <c r="B22" s="21" t="str">
        <f>+'Cartera vigente por mes'!B19</f>
        <v>Río Blanco</v>
      </c>
      <c r="C22" s="22">
        <f>+'Cartera vigente por mes'!C19</f>
        <v>2173</v>
      </c>
      <c r="D22" s="30">
        <f>+'Cartera vigente por mes'!O19</f>
        <v>2148</v>
      </c>
      <c r="E22" s="33">
        <f t="shared" si="5"/>
        <v>-25</v>
      </c>
      <c r="F22" s="93">
        <f t="shared" si="6"/>
        <v>-0.01150483202945237</v>
      </c>
      <c r="G22" s="33"/>
      <c r="H22" s="30">
        <f>+'Cartera vigente por mes'!C73</f>
        <v>6588</v>
      </c>
      <c r="I22" s="30">
        <f>+'Cartera vigente por mes'!O73</f>
        <v>6445</v>
      </c>
      <c r="J22" s="33">
        <f t="shared" si="7"/>
        <v>-143</v>
      </c>
      <c r="K22" s="93">
        <f t="shared" si="8"/>
        <v>-0.021706132361870068</v>
      </c>
      <c r="L22" s="14"/>
      <c r="M22" s="62">
        <f t="shared" si="9"/>
        <v>3.000465549348231</v>
      </c>
      <c r="N22" s="14"/>
      <c r="O22" s="108"/>
      <c r="P22" s="108"/>
      <c r="Q22" s="108"/>
      <c r="R22" s="10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</row>
    <row r="23" spans="1:30" ht="10.5">
      <c r="A23" s="18">
        <v>76</v>
      </c>
      <c r="B23" s="21" t="str">
        <f>+'Cartera vigente por mes'!B20</f>
        <v>Isapre Fundación</v>
      </c>
      <c r="C23" s="22">
        <f>+'Cartera vigente por mes'!C20</f>
        <v>14528</v>
      </c>
      <c r="D23" s="30">
        <f>+'Cartera vigente por mes'!O20</f>
        <v>14778</v>
      </c>
      <c r="E23" s="33">
        <f t="shared" si="5"/>
        <v>250</v>
      </c>
      <c r="F23" s="93">
        <f t="shared" si="6"/>
        <v>0.01720814977973568</v>
      </c>
      <c r="G23" s="33"/>
      <c r="H23" s="30">
        <f>+'Cartera vigente por mes'!C74</f>
        <v>26877</v>
      </c>
      <c r="I23" s="30">
        <f>+'Cartera vigente por mes'!O74</f>
        <v>27078</v>
      </c>
      <c r="J23" s="33">
        <f t="shared" si="7"/>
        <v>201</v>
      </c>
      <c r="K23" s="93">
        <f t="shared" si="8"/>
        <v>0.007478513226922647</v>
      </c>
      <c r="L23" s="14"/>
      <c r="M23" s="62">
        <f t="shared" si="9"/>
        <v>1.832318311002842</v>
      </c>
      <c r="N23" s="14"/>
      <c r="O23" s="108"/>
      <c r="P23" s="108"/>
      <c r="Q23" s="108"/>
      <c r="R23" s="10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</row>
    <row r="24" spans="1:30" ht="10.5">
      <c r="A24" s="18">
        <v>94</v>
      </c>
      <c r="B24" s="21" t="str">
        <f>+'Cartera vigente por mes'!B21</f>
        <v>Cruz del Norte</v>
      </c>
      <c r="C24" s="22">
        <f>+'Cartera vigente por mes'!C21</f>
        <v>1141</v>
      </c>
      <c r="D24" s="30">
        <f>+'Cartera vigente por mes'!O21</f>
        <v>1173</v>
      </c>
      <c r="E24" s="33">
        <f t="shared" si="5"/>
        <v>32</v>
      </c>
      <c r="F24" s="93">
        <f t="shared" si="6"/>
        <v>0.028045574057843997</v>
      </c>
      <c r="G24" s="33"/>
      <c r="H24" s="30">
        <f>+'Cartera vigente por mes'!C75</f>
        <v>3322</v>
      </c>
      <c r="I24" s="30">
        <f>+'Cartera vigente por mes'!O75</f>
        <v>3356</v>
      </c>
      <c r="J24" s="33">
        <f t="shared" si="7"/>
        <v>34</v>
      </c>
      <c r="K24" s="93">
        <f t="shared" si="8"/>
        <v>0.010234798314268514</v>
      </c>
      <c r="L24" s="14"/>
      <c r="M24" s="62">
        <f t="shared" si="9"/>
        <v>2.8610400682011936</v>
      </c>
      <c r="N24" s="14"/>
      <c r="O24" s="108"/>
      <c r="P24" s="108"/>
      <c r="Q24" s="108"/>
      <c r="R24" s="10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</row>
    <row r="25" spans="1:30" ht="10.5">
      <c r="A25" s="14"/>
      <c r="B25" s="14"/>
      <c r="C25" s="44"/>
      <c r="D25" s="44"/>
      <c r="E25" s="44"/>
      <c r="F25" s="109"/>
      <c r="G25" s="33"/>
      <c r="H25" s="33"/>
      <c r="I25" s="33"/>
      <c r="J25" s="33"/>
      <c r="K25" s="94"/>
      <c r="L25" s="31"/>
      <c r="M25" s="62"/>
      <c r="N25" s="31"/>
      <c r="O25" s="108"/>
      <c r="P25" s="108"/>
      <c r="Q25" s="108"/>
      <c r="R25" s="10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</row>
    <row r="26" spans="1:30" ht="10.5">
      <c r="A26" s="119"/>
      <c r="B26" s="119" t="s">
        <v>49</v>
      </c>
      <c r="C26" s="139">
        <f>SUM(C19:C24)</f>
        <v>45524</v>
      </c>
      <c r="D26" s="139">
        <f>SUM(D19:D24)</f>
        <v>44999</v>
      </c>
      <c r="E26" s="139">
        <f>SUM(E19:E24)</f>
        <v>-525</v>
      </c>
      <c r="F26" s="140">
        <f>E26/C26</f>
        <v>-0.011532378525612863</v>
      </c>
      <c r="G26" s="139"/>
      <c r="H26" s="139">
        <f>SUM(H19:H24)</f>
        <v>109809</v>
      </c>
      <c r="I26" s="139">
        <f>SUM(I19:I24)</f>
        <v>107376</v>
      </c>
      <c r="J26" s="139">
        <f>SUM(J19:J24)</f>
        <v>-2433</v>
      </c>
      <c r="K26" s="140">
        <f>J26/H26</f>
        <v>-0.02215665382618911</v>
      </c>
      <c r="L26" s="31"/>
      <c r="M26" s="62">
        <f>+I26/D26</f>
        <v>2.386186359696882</v>
      </c>
      <c r="N26" s="31"/>
      <c r="O26" s="108"/>
      <c r="P26" s="108"/>
      <c r="Q26" s="108"/>
      <c r="R26" s="10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</row>
    <row r="27" spans="1:30" ht="10.5">
      <c r="A27" s="14"/>
      <c r="B27" s="14"/>
      <c r="C27" s="44"/>
      <c r="D27" s="44"/>
      <c r="E27" s="44"/>
      <c r="F27" s="109"/>
      <c r="G27" s="33"/>
      <c r="H27" s="33"/>
      <c r="I27" s="33"/>
      <c r="J27" s="33"/>
      <c r="K27" s="94"/>
      <c r="L27" s="31"/>
      <c r="M27" s="62"/>
      <c r="N27" s="31"/>
      <c r="O27" s="108"/>
      <c r="P27" s="108"/>
      <c r="Q27" s="108"/>
      <c r="R27" s="108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</row>
    <row r="28" spans="1:30" ht="11.25" thickBot="1">
      <c r="A28" s="141"/>
      <c r="B28" s="122" t="s">
        <v>50</v>
      </c>
      <c r="C28" s="139">
        <f>C17+C26</f>
        <v>1446308</v>
      </c>
      <c r="D28" s="139">
        <f>D17+D26</f>
        <v>1525299</v>
      </c>
      <c r="E28" s="139">
        <f>E17+E26</f>
        <v>78991</v>
      </c>
      <c r="F28" s="140">
        <f>E28/C28</f>
        <v>0.054615614378126925</v>
      </c>
      <c r="G28" s="139"/>
      <c r="H28" s="139">
        <f>H17+H26</f>
        <v>2825618</v>
      </c>
      <c r="I28" s="139">
        <f>I17+I26</f>
        <v>2925973</v>
      </c>
      <c r="J28" s="139">
        <f>J17+J26</f>
        <v>100355</v>
      </c>
      <c r="K28" s="140">
        <f>J28/H28</f>
        <v>0.035516124260250324</v>
      </c>
      <c r="L28" s="31"/>
      <c r="M28" s="62">
        <f>+I28/D28</f>
        <v>1.9182947081195227</v>
      </c>
      <c r="N28" s="31"/>
      <c r="O28" s="108"/>
      <c r="P28" s="108"/>
      <c r="Q28" s="108"/>
      <c r="R28" s="10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</row>
    <row r="29" spans="1:30" ht="10.5">
      <c r="A29" s="110"/>
      <c r="B29" s="21" t="str">
        <f>+'Cartera vigente por mes'!B26</f>
        <v>Fuente: Superintendencia de Salud, Archivo Maestro de Beneficiarios.</v>
      </c>
      <c r="C29" s="110"/>
      <c r="D29" s="110"/>
      <c r="E29" s="110"/>
      <c r="F29" s="111"/>
      <c r="G29" s="112"/>
      <c r="H29" s="112"/>
      <c r="I29" s="112"/>
      <c r="J29" s="112"/>
      <c r="K29" s="112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</row>
    <row r="30" spans="7:30" ht="10.5"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</row>
    <row r="31" spans="1:11" ht="14.25">
      <c r="A31" s="10" t="s">
        <v>224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2:11" ht="10.5">
      <c r="B32" s="113"/>
      <c r="C32" s="113"/>
      <c r="D32" s="113"/>
      <c r="E32" s="113"/>
      <c r="F32" s="113"/>
      <c r="G32" s="113"/>
      <c r="H32" s="113"/>
      <c r="I32" s="113"/>
      <c r="J32" s="113"/>
      <c r="K32" s="113"/>
    </row>
    <row r="33" ht="10.5"/>
    <row r="34" ht="10.5"/>
    <row r="35" ht="10.5"/>
    <row r="36" ht="10.5"/>
    <row r="37" ht="10.5"/>
    <row r="38" ht="10.5"/>
  </sheetData>
  <sheetProtection/>
  <mergeCells count="6">
    <mergeCell ref="A1:K1"/>
    <mergeCell ref="A31:K31"/>
    <mergeCell ref="B32:K32"/>
    <mergeCell ref="B2:K2"/>
    <mergeCell ref="B3:K3"/>
    <mergeCell ref="B4:K4"/>
  </mergeCells>
  <hyperlinks>
    <hyperlink ref="A1" location="Indice!A1" display="Volver"/>
    <hyperlink ref="A31" location="Indice!A1" display="Volver"/>
  </hyperlinks>
  <printOptions horizontalCentered="1" verticalCentered="1"/>
  <pageMargins left="0.5905511811023623" right="0.5905511811023623" top="0.3937007874015748" bottom="0.3937007874015748" header="0" footer="0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O63"/>
  <sheetViews>
    <sheetView showGridLines="0" zoomScale="75" zoomScaleNormal="75" zoomScalePageLayoutView="0" workbookViewId="0" topLeftCell="A1">
      <selection activeCell="A1" sqref="A1:V1"/>
    </sheetView>
  </sheetViews>
  <sheetFormatPr defaultColWidth="0" defaultRowHeight="15" zeroHeight="1"/>
  <cols>
    <col min="1" max="1" width="3.69921875" style="11" bestFit="1" customWidth="1"/>
    <col min="2" max="2" width="18.3984375" style="11" customWidth="1"/>
    <col min="3" max="3" width="6.59765625" style="11" bestFit="1" customWidth="1"/>
    <col min="4" max="9" width="6.69921875" style="11" bestFit="1" customWidth="1"/>
    <col min="10" max="10" width="8.19921875" style="11" bestFit="1" customWidth="1"/>
    <col min="11" max="13" width="7.19921875" style="11" bestFit="1" customWidth="1"/>
    <col min="14" max="14" width="6.8984375" style="11" bestFit="1" customWidth="1"/>
    <col min="15" max="15" width="8.19921875" style="11" bestFit="1" customWidth="1"/>
    <col min="16" max="16" width="6.8984375" style="11" bestFit="1" customWidth="1"/>
    <col min="17" max="17" width="9.09765625" style="11" bestFit="1" customWidth="1"/>
    <col min="18" max="20" width="6.59765625" style="11" bestFit="1" customWidth="1"/>
    <col min="21" max="21" width="5.5" style="11" hidden="1" customWidth="1"/>
    <col min="22" max="22" width="8" style="11" bestFit="1" customWidth="1"/>
    <col min="23" max="23" width="11.3984375" style="11" hidden="1" customWidth="1"/>
    <col min="24" max="24" width="0" style="11" hidden="1" customWidth="1"/>
    <col min="25" max="25" width="11" style="11" hidden="1" customWidth="1"/>
    <col min="26" max="26" width="12.69921875" style="11" hidden="1" customWidth="1"/>
    <col min="27" max="27" width="13.3984375" style="11" hidden="1" customWidth="1"/>
    <col min="28" max="28" width="12.3984375" style="11" hidden="1" customWidth="1"/>
    <col min="29" max="30" width="0" style="11" hidden="1" customWidth="1"/>
    <col min="31" max="31" width="10" style="11" hidden="1" customWidth="1"/>
    <col min="32" max="16384" width="0" style="11" hidden="1" customWidth="1"/>
  </cols>
  <sheetData>
    <row r="1" spans="1:22" ht="14.25">
      <c r="A1" s="10" t="s">
        <v>224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2:31" ht="14.25" thickBot="1">
      <c r="B2" s="12" t="s">
        <v>134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37"/>
      <c r="AE2" s="42"/>
    </row>
    <row r="3" spans="2:31" ht="13.5">
      <c r="B3" s="12" t="s">
        <v>270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37"/>
      <c r="X3" s="31"/>
      <c r="Y3" s="86" t="s">
        <v>135</v>
      </c>
      <c r="Z3" s="15" t="s">
        <v>136</v>
      </c>
      <c r="AA3" s="15"/>
      <c r="AB3" s="15" t="s">
        <v>108</v>
      </c>
      <c r="AE3" s="42"/>
    </row>
    <row r="4" spans="1:31" ht="11.25" thickBot="1">
      <c r="A4" s="18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98"/>
      <c r="W4" s="31"/>
      <c r="X4" s="31"/>
      <c r="Y4" s="17" t="s">
        <v>137</v>
      </c>
      <c r="Z4" s="17" t="s">
        <v>138</v>
      </c>
      <c r="AA4" s="17" t="s">
        <v>139</v>
      </c>
      <c r="AB4" s="17" t="s">
        <v>110</v>
      </c>
      <c r="AE4" s="42"/>
    </row>
    <row r="5" spans="1:31" ht="10.5">
      <c r="A5" s="127" t="s">
        <v>1</v>
      </c>
      <c r="B5" s="127" t="s">
        <v>1</v>
      </c>
      <c r="C5" s="143" t="s">
        <v>227</v>
      </c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4" t="s">
        <v>4</v>
      </c>
      <c r="R5" s="144" t="s">
        <v>140</v>
      </c>
      <c r="S5" s="144" t="s">
        <v>141</v>
      </c>
      <c r="T5" s="144" t="s">
        <v>142</v>
      </c>
      <c r="U5" s="144" t="s">
        <v>143</v>
      </c>
      <c r="V5" s="145"/>
      <c r="X5" s="31"/>
      <c r="Y5" s="19" t="s">
        <v>73</v>
      </c>
      <c r="Z5" s="19" t="s">
        <v>73</v>
      </c>
      <c r="AA5" s="19" t="s">
        <v>73</v>
      </c>
      <c r="AB5" s="19" t="s">
        <v>112</v>
      </c>
      <c r="AE5" s="42"/>
    </row>
    <row r="6" spans="1:31" ht="10.5">
      <c r="A6" s="135" t="s">
        <v>37</v>
      </c>
      <c r="B6" s="135" t="s">
        <v>38</v>
      </c>
      <c r="C6" s="146" t="s">
        <v>236</v>
      </c>
      <c r="D6" s="146" t="s">
        <v>144</v>
      </c>
      <c r="E6" s="146" t="s">
        <v>145</v>
      </c>
      <c r="F6" s="146" t="s">
        <v>146</v>
      </c>
      <c r="G6" s="146" t="s">
        <v>147</v>
      </c>
      <c r="H6" s="146" t="s">
        <v>148</v>
      </c>
      <c r="I6" s="146" t="s">
        <v>149</v>
      </c>
      <c r="J6" s="147" t="s">
        <v>150</v>
      </c>
      <c r="K6" s="147" t="s">
        <v>151</v>
      </c>
      <c r="L6" s="147" t="s">
        <v>152</v>
      </c>
      <c r="M6" s="147" t="s">
        <v>153</v>
      </c>
      <c r="N6" s="147" t="s">
        <v>154</v>
      </c>
      <c r="O6" s="147" t="s">
        <v>228</v>
      </c>
      <c r="P6" s="146" t="s">
        <v>215</v>
      </c>
      <c r="Q6" s="146" t="s">
        <v>155</v>
      </c>
      <c r="R6" s="146" t="s">
        <v>156</v>
      </c>
      <c r="S6" s="146" t="s">
        <v>157</v>
      </c>
      <c r="T6" s="146" t="s">
        <v>158</v>
      </c>
      <c r="U6" s="147" t="s">
        <v>165</v>
      </c>
      <c r="V6" s="146" t="s">
        <v>4</v>
      </c>
      <c r="X6" s="31"/>
      <c r="Y6" s="99" t="s">
        <v>159</v>
      </c>
      <c r="Z6" s="99" t="s">
        <v>160</v>
      </c>
      <c r="AA6" s="99" t="s">
        <v>160</v>
      </c>
      <c r="AB6" s="99" t="s">
        <v>161</v>
      </c>
      <c r="AE6" s="42"/>
    </row>
    <row r="7" spans="1:41" ht="10.5">
      <c r="A7" s="14">
        <v>67</v>
      </c>
      <c r="B7" s="21" t="str">
        <f>+'Variacion anual de cartera'!B9</f>
        <v>Colmena Golden Cross</v>
      </c>
      <c r="C7" s="30">
        <v>528</v>
      </c>
      <c r="D7" s="30">
        <v>394</v>
      </c>
      <c r="E7" s="30">
        <v>1017</v>
      </c>
      <c r="F7" s="30">
        <v>1618</v>
      </c>
      <c r="G7" s="30">
        <v>1811</v>
      </c>
      <c r="H7" s="30">
        <v>3219</v>
      </c>
      <c r="I7" s="30">
        <v>2405</v>
      </c>
      <c r="J7" s="30">
        <v>8930</v>
      </c>
      <c r="K7" s="30">
        <v>10504</v>
      </c>
      <c r="L7" s="30">
        <v>11554</v>
      </c>
      <c r="M7" s="30">
        <v>11170</v>
      </c>
      <c r="N7" s="30">
        <v>10462</v>
      </c>
      <c r="O7" s="30">
        <v>125724</v>
      </c>
      <c r="P7" s="30">
        <v>12486</v>
      </c>
      <c r="Q7" s="33">
        <f aca="true" t="shared" si="0" ref="Q7:Q13">SUM(C7:P7)</f>
        <v>201822</v>
      </c>
      <c r="R7" s="30">
        <v>8250</v>
      </c>
      <c r="S7" s="30">
        <v>19533</v>
      </c>
      <c r="T7" s="30">
        <v>16139</v>
      </c>
      <c r="U7" s="30"/>
      <c r="V7" s="33">
        <f aca="true" t="shared" si="1" ref="V7:V13">SUM(Q7:U7)</f>
        <v>245744</v>
      </c>
      <c r="X7" s="31"/>
      <c r="Y7" s="100">
        <f>+'Participacion de cartera'!I8</f>
        <v>0.16111201803711928</v>
      </c>
      <c r="Z7" s="100">
        <f aca="true" t="shared" si="2" ref="Z7:Z13">SUM(C7:G7)/Q7</f>
        <v>0.02659769499856309</v>
      </c>
      <c r="AA7" s="100">
        <f aca="true" t="shared" si="3" ref="AA7:AA13">+T7/V7</f>
        <v>0.06567403476788854</v>
      </c>
      <c r="AB7" s="38">
        <f>+'Cartera vigente por mes'!S6</f>
        <v>0.9081867697808823</v>
      </c>
      <c r="AC7" s="38"/>
      <c r="AD7" s="38"/>
      <c r="AE7" s="51"/>
      <c r="AJ7" s="30"/>
      <c r="AK7" s="33"/>
      <c r="AL7" s="33"/>
      <c r="AM7" s="33"/>
      <c r="AN7" s="33"/>
      <c r="AO7" s="33"/>
    </row>
    <row r="8" spans="1:41" ht="10.5">
      <c r="A8" s="14">
        <v>78</v>
      </c>
      <c r="B8" s="21" t="str">
        <f>+'Variacion anual de cartera'!B10</f>
        <v>Isapre Cruz Blanca S.A.</v>
      </c>
      <c r="C8" s="30">
        <v>1062</v>
      </c>
      <c r="D8" s="30">
        <v>749</v>
      </c>
      <c r="E8" s="30">
        <v>1702</v>
      </c>
      <c r="F8" s="30">
        <v>3659</v>
      </c>
      <c r="G8" s="30">
        <v>4384</v>
      </c>
      <c r="H8" s="30">
        <v>7295</v>
      </c>
      <c r="I8" s="30">
        <v>5615</v>
      </c>
      <c r="J8" s="30">
        <v>17151</v>
      </c>
      <c r="K8" s="30">
        <v>18641</v>
      </c>
      <c r="L8" s="30">
        <v>19134</v>
      </c>
      <c r="M8" s="30">
        <v>17466</v>
      </c>
      <c r="N8" s="30">
        <v>15814</v>
      </c>
      <c r="O8" s="30">
        <v>128046</v>
      </c>
      <c r="P8" s="30">
        <v>16939</v>
      </c>
      <c r="Q8" s="33">
        <f t="shared" si="0"/>
        <v>257657</v>
      </c>
      <c r="R8" s="30">
        <v>4699</v>
      </c>
      <c r="S8" s="30">
        <v>23046</v>
      </c>
      <c r="T8" s="30">
        <v>13994</v>
      </c>
      <c r="U8" s="30"/>
      <c r="V8" s="33">
        <f t="shared" si="1"/>
        <v>299396</v>
      </c>
      <c r="X8" s="31"/>
      <c r="Y8" s="100">
        <f>+'Participacion de cartera'!I9</f>
        <v>0.1962867608252546</v>
      </c>
      <c r="Z8" s="100">
        <f t="shared" si="2"/>
        <v>0.0448503242683102</v>
      </c>
      <c r="AA8" s="100">
        <f t="shared" si="3"/>
        <v>0.04674077141979185</v>
      </c>
      <c r="AB8" s="38">
        <f>+'Cartera vigente por mes'!S7</f>
        <v>0.9139164078630047</v>
      </c>
      <c r="AC8" s="38"/>
      <c r="AD8" s="38"/>
      <c r="AE8" s="51"/>
      <c r="AJ8" s="30"/>
      <c r="AK8" s="33"/>
      <c r="AL8" s="33"/>
      <c r="AM8" s="33"/>
      <c r="AN8" s="33"/>
      <c r="AO8" s="33"/>
    </row>
    <row r="9" spans="1:41" ht="10.5">
      <c r="A9" s="14">
        <v>80</v>
      </c>
      <c r="B9" s="21" t="str">
        <f>+'Variacion anual de cartera'!B11</f>
        <v>Vida Tres</v>
      </c>
      <c r="C9" s="30">
        <v>137</v>
      </c>
      <c r="D9" s="30">
        <v>148</v>
      </c>
      <c r="E9" s="30">
        <v>396</v>
      </c>
      <c r="F9" s="30">
        <v>514</v>
      </c>
      <c r="G9" s="30">
        <v>511</v>
      </c>
      <c r="H9" s="30">
        <v>800</v>
      </c>
      <c r="I9" s="30">
        <v>525</v>
      </c>
      <c r="J9" s="30">
        <v>1794</v>
      </c>
      <c r="K9" s="30">
        <v>2175</v>
      </c>
      <c r="L9" s="30">
        <v>2273</v>
      </c>
      <c r="M9" s="30">
        <v>2381</v>
      </c>
      <c r="N9" s="30">
        <v>2258</v>
      </c>
      <c r="O9" s="30">
        <v>34712</v>
      </c>
      <c r="P9" s="30">
        <v>5465</v>
      </c>
      <c r="Q9" s="33">
        <f t="shared" si="0"/>
        <v>54089</v>
      </c>
      <c r="R9" s="30">
        <v>7551</v>
      </c>
      <c r="S9" s="30">
        <v>3971</v>
      </c>
      <c r="T9" s="30">
        <v>6290</v>
      </c>
      <c r="U9" s="30"/>
      <c r="V9" s="33">
        <f t="shared" si="1"/>
        <v>71901</v>
      </c>
      <c r="X9" s="31"/>
      <c r="Y9" s="100">
        <f>+'Participacion de cartera'!I10</f>
        <v>0.047138954395171045</v>
      </c>
      <c r="Z9" s="100">
        <f t="shared" si="2"/>
        <v>0.0315406089962839</v>
      </c>
      <c r="AA9" s="100">
        <f t="shared" si="3"/>
        <v>0.08748139803340704</v>
      </c>
      <c r="AB9" s="38">
        <f>+'Cartera vigente por mes'!S8</f>
        <v>0.9120406074288038</v>
      </c>
      <c r="AC9" s="38"/>
      <c r="AD9" s="38"/>
      <c r="AE9" s="51"/>
      <c r="AJ9" s="30"/>
      <c r="AK9" s="33"/>
      <c r="AL9" s="33"/>
      <c r="AM9" s="33"/>
      <c r="AN9" s="33"/>
      <c r="AO9" s="33"/>
    </row>
    <row r="10" spans="1:41" ht="10.5">
      <c r="A10" s="14">
        <v>81</v>
      </c>
      <c r="B10" s="21" t="str">
        <f>+'Variacion anual de cartera'!B12</f>
        <v>Ferrosalud</v>
      </c>
      <c r="C10" s="30">
        <v>108</v>
      </c>
      <c r="D10" s="30">
        <v>64</v>
      </c>
      <c r="E10" s="30">
        <v>112</v>
      </c>
      <c r="F10" s="30">
        <v>318</v>
      </c>
      <c r="G10" s="30">
        <v>396</v>
      </c>
      <c r="H10" s="30">
        <v>440</v>
      </c>
      <c r="I10" s="30">
        <v>457</v>
      </c>
      <c r="J10" s="30">
        <v>766</v>
      </c>
      <c r="K10" s="30">
        <v>599</v>
      </c>
      <c r="L10" s="30">
        <v>522</v>
      </c>
      <c r="M10" s="30">
        <v>371</v>
      </c>
      <c r="N10" s="30">
        <v>294</v>
      </c>
      <c r="O10" s="30">
        <v>790</v>
      </c>
      <c r="P10" s="30">
        <v>6217</v>
      </c>
      <c r="Q10" s="33">
        <f>SUM(C10:P10)</f>
        <v>11454</v>
      </c>
      <c r="R10" s="30">
        <v>73</v>
      </c>
      <c r="S10" s="30">
        <v>163</v>
      </c>
      <c r="T10" s="30">
        <v>324</v>
      </c>
      <c r="U10" s="30"/>
      <c r="V10" s="33">
        <f>SUM(Q10:U10)</f>
        <v>12014</v>
      </c>
      <c r="X10" s="31"/>
      <c r="Y10" s="100">
        <f>+'Participacion de cartera'!I11</f>
        <v>0.007876488478652383</v>
      </c>
      <c r="Z10" s="100">
        <f>SUM(C10:G10)/Q10</f>
        <v>0.08713113322856644</v>
      </c>
      <c r="AA10" s="100">
        <f>+T10/V10</f>
        <v>0.026968536707174962</v>
      </c>
      <c r="AB10" s="38">
        <f>+'Cartera vigente por mes'!S9</f>
        <v>0.47874149659863946</v>
      </c>
      <c r="AC10" s="38"/>
      <c r="AD10" s="38"/>
      <c r="AE10" s="51"/>
      <c r="AK10" s="33"/>
      <c r="AL10" s="33"/>
      <c r="AM10" s="33"/>
      <c r="AN10" s="33"/>
      <c r="AO10" s="33"/>
    </row>
    <row r="11" spans="1:41" ht="10.5">
      <c r="A11" s="14">
        <v>88</v>
      </c>
      <c r="B11" s="21" t="str">
        <f>+'Variacion anual de cartera'!B13</f>
        <v>Mas Vida</v>
      </c>
      <c r="C11" s="30">
        <v>759</v>
      </c>
      <c r="D11" s="30">
        <v>450</v>
      </c>
      <c r="E11" s="30">
        <v>874</v>
      </c>
      <c r="F11" s="30">
        <v>1633</v>
      </c>
      <c r="G11" s="30">
        <v>1882</v>
      </c>
      <c r="H11" s="30">
        <v>3542</v>
      </c>
      <c r="I11" s="30">
        <v>2571</v>
      </c>
      <c r="J11" s="30">
        <v>9213</v>
      </c>
      <c r="K11" s="30">
        <v>10904</v>
      </c>
      <c r="L11" s="30">
        <v>12220</v>
      </c>
      <c r="M11" s="30">
        <v>12533</v>
      </c>
      <c r="N11" s="30">
        <v>11707</v>
      </c>
      <c r="O11" s="30">
        <v>98753</v>
      </c>
      <c r="P11" s="30">
        <v>14622</v>
      </c>
      <c r="Q11" s="33">
        <f t="shared" si="0"/>
        <v>181663</v>
      </c>
      <c r="R11" s="30">
        <v>7059</v>
      </c>
      <c r="S11" s="30">
        <v>10452</v>
      </c>
      <c r="T11" s="30">
        <v>4941</v>
      </c>
      <c r="U11" s="30"/>
      <c r="V11" s="33">
        <f t="shared" si="1"/>
        <v>204115</v>
      </c>
      <c r="X11" s="31"/>
      <c r="Y11" s="100">
        <f>+'Participacion de cartera'!I12</f>
        <v>0.13381966421009914</v>
      </c>
      <c r="Z11" s="100">
        <f t="shared" si="2"/>
        <v>0.030815300859283398</v>
      </c>
      <c r="AA11" s="100">
        <f t="shared" si="3"/>
        <v>0.02420694216495603</v>
      </c>
      <c r="AB11" s="38">
        <f>+'Cartera vigente por mes'!S10</f>
        <v>0.9330856530069781</v>
      </c>
      <c r="AC11" s="38"/>
      <c r="AD11" s="38"/>
      <c r="AE11" s="51"/>
      <c r="AJ11" s="30"/>
      <c r="AK11" s="33"/>
      <c r="AL11" s="33"/>
      <c r="AM11" s="33"/>
      <c r="AN11" s="33"/>
      <c r="AO11" s="33"/>
    </row>
    <row r="12" spans="1:41" ht="10.5">
      <c r="A12" s="14">
        <v>99</v>
      </c>
      <c r="B12" s="21" t="str">
        <f>+'Variacion anual de cartera'!B14</f>
        <v>Isapre Banmédica</v>
      </c>
      <c r="C12" s="30">
        <v>1162</v>
      </c>
      <c r="D12" s="30">
        <v>975</v>
      </c>
      <c r="E12" s="30">
        <v>1997</v>
      </c>
      <c r="F12" s="30">
        <v>4089</v>
      </c>
      <c r="G12" s="30">
        <v>4596</v>
      </c>
      <c r="H12" s="30">
        <v>7544</v>
      </c>
      <c r="I12" s="30">
        <v>5943</v>
      </c>
      <c r="J12" s="30">
        <v>17535</v>
      </c>
      <c r="K12" s="30">
        <v>18726</v>
      </c>
      <c r="L12" s="30">
        <v>18861</v>
      </c>
      <c r="M12" s="30">
        <v>16971</v>
      </c>
      <c r="N12" s="30">
        <v>15565</v>
      </c>
      <c r="O12" s="30">
        <v>122120</v>
      </c>
      <c r="P12" s="30">
        <v>28906</v>
      </c>
      <c r="Q12" s="33">
        <f t="shared" si="0"/>
        <v>264990</v>
      </c>
      <c r="R12" s="30">
        <v>16912</v>
      </c>
      <c r="S12" s="30">
        <v>12236</v>
      </c>
      <c r="T12" s="30">
        <v>22147</v>
      </c>
      <c r="U12" s="30"/>
      <c r="V12" s="33">
        <f t="shared" si="1"/>
        <v>316285</v>
      </c>
      <c r="X12" s="31"/>
      <c r="Y12" s="100">
        <f>+'Participacion de cartera'!I13</f>
        <v>0.2073593439712476</v>
      </c>
      <c r="Z12" s="100">
        <f t="shared" si="2"/>
        <v>0.048375410392845014</v>
      </c>
      <c r="AA12" s="100">
        <f t="shared" si="3"/>
        <v>0.07002229002323854</v>
      </c>
      <c r="AB12" s="38">
        <f>+'Cartera vigente por mes'!S11</f>
        <v>0.9104127968952465</v>
      </c>
      <c r="AC12" s="38"/>
      <c r="AD12" s="38"/>
      <c r="AE12" s="51"/>
      <c r="AJ12" s="30"/>
      <c r="AK12" s="33"/>
      <c r="AL12" s="33"/>
      <c r="AM12" s="33"/>
      <c r="AN12" s="33"/>
      <c r="AO12" s="33"/>
    </row>
    <row r="13" spans="1:41" ht="10.5">
      <c r="A13" s="14">
        <v>107</v>
      </c>
      <c r="B13" s="21" t="str">
        <f>+'Variacion anual de cartera'!B15</f>
        <v>Consalud S.A.</v>
      </c>
      <c r="C13" s="30">
        <v>2388</v>
      </c>
      <c r="D13" s="30">
        <v>1606</v>
      </c>
      <c r="E13" s="30">
        <v>3291</v>
      </c>
      <c r="F13" s="30">
        <v>8117</v>
      </c>
      <c r="G13" s="30">
        <v>10087</v>
      </c>
      <c r="H13" s="30">
        <v>12889</v>
      </c>
      <c r="I13" s="30">
        <v>11532</v>
      </c>
      <c r="J13" s="30">
        <v>26613</v>
      </c>
      <c r="K13" s="30">
        <v>25440</v>
      </c>
      <c r="L13" s="30">
        <v>23589</v>
      </c>
      <c r="M13" s="30">
        <v>20487</v>
      </c>
      <c r="N13" s="30">
        <v>17513</v>
      </c>
      <c r="O13" s="30">
        <v>98125</v>
      </c>
      <c r="P13" s="30">
        <v>29697</v>
      </c>
      <c r="Q13" s="33">
        <f t="shared" si="0"/>
        <v>291374</v>
      </c>
      <c r="R13" s="30">
        <v>6739</v>
      </c>
      <c r="S13" s="30">
        <v>11853</v>
      </c>
      <c r="T13" s="30">
        <v>20879</v>
      </c>
      <c r="U13" s="30"/>
      <c r="V13" s="33">
        <f t="shared" si="1"/>
        <v>330845</v>
      </c>
      <c r="X13" s="31"/>
      <c r="Y13" s="100">
        <f>+'Participacion de cartera'!I14</f>
        <v>0.21690501337770496</v>
      </c>
      <c r="Z13" s="100">
        <f t="shared" si="2"/>
        <v>0.08747863570531345</v>
      </c>
      <c r="AA13" s="100">
        <f t="shared" si="3"/>
        <v>0.06310810198129033</v>
      </c>
      <c r="AB13" s="38">
        <f>+'Cartera vigente por mes'!S12</f>
        <v>0.9520878567607539</v>
      </c>
      <c r="AC13" s="38"/>
      <c r="AD13" s="38"/>
      <c r="AE13" s="51"/>
      <c r="AJ13" s="30"/>
      <c r="AK13" s="33"/>
      <c r="AL13" s="33"/>
      <c r="AM13" s="33"/>
      <c r="AN13" s="33"/>
      <c r="AO13" s="33"/>
    </row>
    <row r="14" spans="1:41" ht="10.5">
      <c r="A14" s="14"/>
      <c r="B14" s="14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X14" s="31"/>
      <c r="Y14" s="100"/>
      <c r="Z14" s="30"/>
      <c r="AB14" s="38"/>
      <c r="AC14" s="38"/>
      <c r="AD14" s="38"/>
      <c r="AE14" s="101"/>
      <c r="AJ14" s="30"/>
      <c r="AK14" s="33"/>
      <c r="AL14" s="33"/>
      <c r="AN14" s="33"/>
      <c r="AO14" s="33"/>
    </row>
    <row r="15" spans="1:41" ht="10.5">
      <c r="A15" s="118"/>
      <c r="B15" s="119" t="s">
        <v>43</v>
      </c>
      <c r="C15" s="139">
        <f aca="true" t="shared" si="4" ref="C15:P15">SUM(C7:C14)</f>
        <v>6144</v>
      </c>
      <c r="D15" s="139">
        <f t="shared" si="4"/>
        <v>4386</v>
      </c>
      <c r="E15" s="139">
        <f t="shared" si="4"/>
        <v>9389</v>
      </c>
      <c r="F15" s="139">
        <f t="shared" si="4"/>
        <v>19948</v>
      </c>
      <c r="G15" s="139">
        <f t="shared" si="4"/>
        <v>23667</v>
      </c>
      <c r="H15" s="139">
        <f t="shared" si="4"/>
        <v>35729</v>
      </c>
      <c r="I15" s="139">
        <f t="shared" si="4"/>
        <v>29048</v>
      </c>
      <c r="J15" s="139">
        <f t="shared" si="4"/>
        <v>82002</v>
      </c>
      <c r="K15" s="139">
        <f t="shared" si="4"/>
        <v>86989</v>
      </c>
      <c r="L15" s="139">
        <f t="shared" si="4"/>
        <v>88153</v>
      </c>
      <c r="M15" s="139">
        <f t="shared" si="4"/>
        <v>81379</v>
      </c>
      <c r="N15" s="139">
        <f t="shared" si="4"/>
        <v>73613</v>
      </c>
      <c r="O15" s="139">
        <f t="shared" si="4"/>
        <v>608270</v>
      </c>
      <c r="P15" s="139">
        <f t="shared" si="4"/>
        <v>114332</v>
      </c>
      <c r="Q15" s="139">
        <f>SUM(Q7:Q13)</f>
        <v>1263049</v>
      </c>
      <c r="R15" s="139">
        <f aca="true" t="shared" si="5" ref="R15:AI15">SUM(R7:R14)</f>
        <v>51283</v>
      </c>
      <c r="S15" s="139">
        <f t="shared" si="5"/>
        <v>81254</v>
      </c>
      <c r="T15" s="139">
        <f t="shared" si="5"/>
        <v>84714</v>
      </c>
      <c r="U15" s="139">
        <f t="shared" si="5"/>
        <v>0</v>
      </c>
      <c r="V15" s="139">
        <f t="shared" si="5"/>
        <v>1480300</v>
      </c>
      <c r="W15" s="33">
        <f t="shared" si="5"/>
        <v>0</v>
      </c>
      <c r="X15" s="33">
        <f t="shared" si="5"/>
        <v>0</v>
      </c>
      <c r="Y15" s="33">
        <f t="shared" si="5"/>
        <v>0.970498243295249</v>
      </c>
      <c r="Z15" s="33">
        <f t="shared" si="5"/>
        <v>0.35678910844916545</v>
      </c>
      <c r="AA15" s="33">
        <f t="shared" si="5"/>
        <v>0.3842020750977473</v>
      </c>
      <c r="AB15" s="33">
        <f t="shared" si="5"/>
        <v>6.0084715883343085</v>
      </c>
      <c r="AC15" s="33">
        <f t="shared" si="5"/>
        <v>0</v>
      </c>
      <c r="AD15" s="33">
        <f t="shared" si="5"/>
        <v>0</v>
      </c>
      <c r="AE15" s="33">
        <f t="shared" si="5"/>
        <v>0</v>
      </c>
      <c r="AF15" s="33">
        <f t="shared" si="5"/>
        <v>0</v>
      </c>
      <c r="AG15" s="33">
        <f t="shared" si="5"/>
        <v>0</v>
      </c>
      <c r="AH15" s="33">
        <f t="shared" si="5"/>
        <v>0</v>
      </c>
      <c r="AI15" s="33">
        <f t="shared" si="5"/>
        <v>0</v>
      </c>
      <c r="AJ15" s="33"/>
      <c r="AK15" s="33"/>
      <c r="AL15" s="33"/>
      <c r="AM15" s="33"/>
      <c r="AN15" s="33"/>
      <c r="AO15" s="33"/>
    </row>
    <row r="16" spans="1:41" ht="10.5">
      <c r="A16" s="14"/>
      <c r="B16" s="14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3"/>
      <c r="R16" s="33"/>
      <c r="S16" s="33"/>
      <c r="T16" s="33"/>
      <c r="U16" s="33"/>
      <c r="V16" s="33"/>
      <c r="X16" s="31"/>
      <c r="Y16" s="100"/>
      <c r="Z16" s="30"/>
      <c r="AB16" s="38"/>
      <c r="AC16" s="38"/>
      <c r="AD16" s="38"/>
      <c r="AE16" s="51"/>
      <c r="AK16" s="33"/>
      <c r="AL16" s="33"/>
      <c r="AM16" s="33"/>
      <c r="AN16" s="33"/>
      <c r="AO16" s="33"/>
    </row>
    <row r="17" spans="1:41" ht="10.5">
      <c r="A17" s="14">
        <v>62</v>
      </c>
      <c r="B17" s="21" t="str">
        <f>+'Variacion anual de cartera'!B19</f>
        <v>San Lorenzo</v>
      </c>
      <c r="C17" s="30">
        <v>1</v>
      </c>
      <c r="D17" s="30"/>
      <c r="E17" s="30"/>
      <c r="F17" s="30">
        <v>1</v>
      </c>
      <c r="G17" s="30">
        <v>2</v>
      </c>
      <c r="H17" s="30"/>
      <c r="I17" s="30">
        <v>3</v>
      </c>
      <c r="J17" s="30">
        <v>7</v>
      </c>
      <c r="K17" s="30">
        <v>13</v>
      </c>
      <c r="L17" s="30">
        <v>11</v>
      </c>
      <c r="M17" s="30">
        <v>21</v>
      </c>
      <c r="N17" s="30">
        <v>44</v>
      </c>
      <c r="O17" s="30">
        <v>1087</v>
      </c>
      <c r="P17" s="30">
        <v>21</v>
      </c>
      <c r="Q17" s="33">
        <f aca="true" t="shared" si="6" ref="Q17:Q22">SUM(C17:P17)</f>
        <v>1211</v>
      </c>
      <c r="R17" s="30"/>
      <c r="S17" s="30">
        <v>28</v>
      </c>
      <c r="T17" s="30">
        <v>176</v>
      </c>
      <c r="U17" s="30"/>
      <c r="V17" s="33">
        <f aca="true" t="shared" si="7" ref="V17:V22">SUM(Q17:U17)</f>
        <v>1415</v>
      </c>
      <c r="X17" s="31"/>
      <c r="Y17" s="100">
        <f>+'Participacion de cartera'!I18</f>
        <v>0.0009276869649819478</v>
      </c>
      <c r="Z17" s="100">
        <f aca="true" t="shared" si="8" ref="Z17:Z22">SUM(C17:G17)/Q17</f>
        <v>0.0033030553261767133</v>
      </c>
      <c r="AA17" s="100">
        <f aca="true" t="shared" si="9" ref="AA17:AA22">+T17/V17</f>
        <v>0.12438162544169612</v>
      </c>
      <c r="AB17" s="38">
        <f>+'Cartera vigente por mes'!S16</f>
        <v>1.8602076124567475</v>
      </c>
      <c r="AC17" s="38"/>
      <c r="AD17" s="38"/>
      <c r="AE17" s="51"/>
      <c r="AJ17" s="30"/>
      <c r="AK17" s="33"/>
      <c r="AL17" s="33"/>
      <c r="AM17" s="33"/>
      <c r="AN17" s="33"/>
      <c r="AO17" s="33"/>
    </row>
    <row r="18" spans="1:41" ht="10.5">
      <c r="A18" s="14">
        <v>63</v>
      </c>
      <c r="B18" s="21" t="str">
        <f>+'Variacion anual de cartera'!B20</f>
        <v>Fusat Ltda.</v>
      </c>
      <c r="C18" s="30">
        <v>35</v>
      </c>
      <c r="D18" s="30">
        <v>18</v>
      </c>
      <c r="E18" s="30">
        <v>45</v>
      </c>
      <c r="F18" s="30">
        <v>51</v>
      </c>
      <c r="G18" s="30">
        <v>67</v>
      </c>
      <c r="H18" s="30">
        <v>99</v>
      </c>
      <c r="I18" s="30">
        <v>77</v>
      </c>
      <c r="J18" s="30">
        <v>241</v>
      </c>
      <c r="K18" s="30">
        <v>316</v>
      </c>
      <c r="L18" s="30">
        <v>268</v>
      </c>
      <c r="M18" s="30">
        <v>208</v>
      </c>
      <c r="N18" s="30">
        <v>261</v>
      </c>
      <c r="O18" s="30">
        <v>5199</v>
      </c>
      <c r="P18" s="30">
        <v>206</v>
      </c>
      <c r="Q18" s="33">
        <f t="shared" si="6"/>
        <v>7091</v>
      </c>
      <c r="R18" s="30">
        <v>62</v>
      </c>
      <c r="S18" s="30">
        <v>699</v>
      </c>
      <c r="T18" s="30">
        <v>5130</v>
      </c>
      <c r="U18" s="30"/>
      <c r="V18" s="33">
        <f t="shared" si="7"/>
        <v>12982</v>
      </c>
      <c r="X18" s="31"/>
      <c r="Y18" s="100">
        <f>+'Participacion de cartera'!I19</f>
        <v>0.008511118147982789</v>
      </c>
      <c r="Z18" s="100">
        <f t="shared" si="8"/>
        <v>0.030461147934000846</v>
      </c>
      <c r="AA18" s="100">
        <f t="shared" si="9"/>
        <v>0.39516253273763674</v>
      </c>
      <c r="AB18" s="38">
        <f>+'Cartera vigente por mes'!S17</f>
        <v>1.3244320746201295</v>
      </c>
      <c r="AC18" s="38"/>
      <c r="AD18" s="38"/>
      <c r="AE18" s="51"/>
      <c r="AJ18" s="30"/>
      <c r="AK18" s="33"/>
      <c r="AL18" s="33"/>
      <c r="AM18" s="33"/>
      <c r="AN18" s="33"/>
      <c r="AO18" s="33"/>
    </row>
    <row r="19" spans="1:41" ht="10.5">
      <c r="A19" s="14">
        <v>65</v>
      </c>
      <c r="B19" s="21" t="str">
        <f>+'Variacion anual de cartera'!B21</f>
        <v>Chuquicamata</v>
      </c>
      <c r="C19" s="30">
        <v>5</v>
      </c>
      <c r="D19" s="30">
        <v>10</v>
      </c>
      <c r="E19" s="30">
        <v>14</v>
      </c>
      <c r="F19" s="30">
        <v>7</v>
      </c>
      <c r="G19" s="30">
        <v>6</v>
      </c>
      <c r="H19" s="30">
        <v>21</v>
      </c>
      <c r="I19" s="30">
        <v>14</v>
      </c>
      <c r="J19" s="30">
        <v>47</v>
      </c>
      <c r="K19" s="30">
        <v>43</v>
      </c>
      <c r="L19" s="30">
        <v>54</v>
      </c>
      <c r="M19" s="30">
        <v>93</v>
      </c>
      <c r="N19" s="30">
        <v>80</v>
      </c>
      <c r="O19" s="30">
        <v>8352</v>
      </c>
      <c r="P19" s="30">
        <v>126</v>
      </c>
      <c r="Q19" s="33">
        <f t="shared" si="6"/>
        <v>8872</v>
      </c>
      <c r="R19" s="30">
        <v>102</v>
      </c>
      <c r="S19" s="30">
        <v>1565</v>
      </c>
      <c r="T19" s="30">
        <v>1964</v>
      </c>
      <c r="U19" s="30"/>
      <c r="V19" s="33">
        <f t="shared" si="7"/>
        <v>12503</v>
      </c>
      <c r="X19" s="31"/>
      <c r="Y19" s="100">
        <f>+'Participacion de cartera'!I20</f>
        <v>0.008197081359130243</v>
      </c>
      <c r="Z19" s="100">
        <f t="shared" si="8"/>
        <v>0.004733994589720469</v>
      </c>
      <c r="AA19" s="100">
        <f t="shared" si="9"/>
        <v>0.15708230024794048</v>
      </c>
      <c r="AB19" s="38">
        <f>+'Cartera vigente por mes'!S18</f>
        <v>1.9089028562335906</v>
      </c>
      <c r="AC19" s="38"/>
      <c r="AD19" s="38"/>
      <c r="AE19" s="51"/>
      <c r="AJ19" s="30"/>
      <c r="AK19" s="33"/>
      <c r="AL19" s="33"/>
      <c r="AM19" s="33"/>
      <c r="AN19" s="33"/>
      <c r="AO19" s="33"/>
    </row>
    <row r="20" spans="1:41" ht="10.5">
      <c r="A20" s="14">
        <v>68</v>
      </c>
      <c r="B20" s="21" t="str">
        <f>+'Variacion anual de cartera'!B22</f>
        <v>Río Blanco</v>
      </c>
      <c r="C20" s="30"/>
      <c r="D20" s="30">
        <v>3</v>
      </c>
      <c r="E20" s="30">
        <v>3</v>
      </c>
      <c r="F20" s="30">
        <v>2</v>
      </c>
      <c r="G20" s="30">
        <v>3</v>
      </c>
      <c r="H20" s="30">
        <v>4</v>
      </c>
      <c r="I20" s="30">
        <v>5</v>
      </c>
      <c r="J20" s="30">
        <v>13</v>
      </c>
      <c r="K20" s="30">
        <v>22</v>
      </c>
      <c r="L20" s="30">
        <v>16</v>
      </c>
      <c r="M20" s="30">
        <v>17</v>
      </c>
      <c r="N20" s="30">
        <v>17</v>
      </c>
      <c r="O20" s="30">
        <v>1479</v>
      </c>
      <c r="P20" s="30">
        <v>27</v>
      </c>
      <c r="Q20" s="33">
        <f t="shared" si="6"/>
        <v>1611</v>
      </c>
      <c r="R20" s="30">
        <v>11</v>
      </c>
      <c r="S20" s="30">
        <v>47</v>
      </c>
      <c r="T20" s="30">
        <v>479</v>
      </c>
      <c r="U20" s="30"/>
      <c r="V20" s="33">
        <f t="shared" si="7"/>
        <v>2148</v>
      </c>
      <c r="X20" s="31"/>
      <c r="Y20" s="100">
        <f>+'Participacion de cartera'!I21</f>
        <v>0.0014082484811174726</v>
      </c>
      <c r="Z20" s="100">
        <f t="shared" si="8"/>
        <v>0.006828057107386716</v>
      </c>
      <c r="AA20" s="100">
        <f t="shared" si="9"/>
        <v>0.22299813780260708</v>
      </c>
      <c r="AB20" s="38">
        <f>+'Cartera vigente por mes'!S19</f>
        <v>2.0492794049279404</v>
      </c>
      <c r="AC20" s="38"/>
      <c r="AD20" s="38"/>
      <c r="AE20" s="51"/>
      <c r="AJ20" s="30"/>
      <c r="AK20" s="33"/>
      <c r="AL20" s="33"/>
      <c r="AM20" s="33"/>
      <c r="AN20" s="33"/>
      <c r="AO20" s="33"/>
    </row>
    <row r="21" spans="1:41" ht="10.5">
      <c r="A21" s="14">
        <v>76</v>
      </c>
      <c r="B21" s="21" t="str">
        <f>+'Variacion anual de cartera'!B23</f>
        <v>Isapre Fundación</v>
      </c>
      <c r="C21" s="30">
        <v>12</v>
      </c>
      <c r="D21" s="30">
        <v>16</v>
      </c>
      <c r="E21" s="30">
        <v>21</v>
      </c>
      <c r="F21" s="30">
        <v>33</v>
      </c>
      <c r="G21" s="30">
        <v>42</v>
      </c>
      <c r="H21" s="30">
        <v>99</v>
      </c>
      <c r="I21" s="30">
        <v>69</v>
      </c>
      <c r="J21" s="30">
        <v>685</v>
      </c>
      <c r="K21" s="30">
        <v>599</v>
      </c>
      <c r="L21" s="30">
        <v>565</v>
      </c>
      <c r="M21" s="30">
        <v>527</v>
      </c>
      <c r="N21" s="30">
        <v>575</v>
      </c>
      <c r="O21" s="30">
        <v>4354</v>
      </c>
      <c r="P21" s="30">
        <v>256</v>
      </c>
      <c r="Q21" s="33">
        <f t="shared" si="6"/>
        <v>7853</v>
      </c>
      <c r="R21" s="30">
        <v>45</v>
      </c>
      <c r="S21" s="30">
        <v>568</v>
      </c>
      <c r="T21" s="30">
        <v>6312</v>
      </c>
      <c r="U21" s="30"/>
      <c r="V21" s="33">
        <f t="shared" si="7"/>
        <v>14778</v>
      </c>
      <c r="X21" s="31"/>
      <c r="Y21" s="100">
        <f>+'Participacion de cartera'!I22</f>
        <v>0.009688592203889205</v>
      </c>
      <c r="Z21" s="100">
        <f t="shared" si="8"/>
        <v>0.015790143894053227</v>
      </c>
      <c r="AA21" s="100">
        <f t="shared" si="9"/>
        <v>0.42712139667072674</v>
      </c>
      <c r="AB21" s="38">
        <f>+'Cartera vigente por mes'!S20</f>
        <v>0.8205268559698939</v>
      </c>
      <c r="AC21" s="38"/>
      <c r="AD21" s="38"/>
      <c r="AE21" s="51"/>
      <c r="AJ21" s="30"/>
      <c r="AK21" s="33"/>
      <c r="AL21" s="33"/>
      <c r="AM21" s="33"/>
      <c r="AN21" s="33"/>
      <c r="AO21" s="33"/>
    </row>
    <row r="22" spans="1:41" ht="10.5">
      <c r="A22" s="14">
        <v>94</v>
      </c>
      <c r="B22" s="21" t="str">
        <f>+'Variacion anual de cartera'!B24</f>
        <v>Cruz del Norte</v>
      </c>
      <c r="C22" s="30">
        <v>2</v>
      </c>
      <c r="D22" s="30">
        <v>1</v>
      </c>
      <c r="E22" s="30"/>
      <c r="F22" s="30"/>
      <c r="G22" s="30">
        <v>2</v>
      </c>
      <c r="H22" s="30">
        <v>12</v>
      </c>
      <c r="I22" s="30">
        <v>3</v>
      </c>
      <c r="J22" s="30">
        <v>37</v>
      </c>
      <c r="K22" s="30">
        <v>120</v>
      </c>
      <c r="L22" s="30">
        <v>216</v>
      </c>
      <c r="M22" s="30">
        <v>170</v>
      </c>
      <c r="N22" s="30">
        <v>158</v>
      </c>
      <c r="O22" s="30">
        <v>413</v>
      </c>
      <c r="P22" s="30">
        <v>8</v>
      </c>
      <c r="Q22" s="33">
        <f t="shared" si="6"/>
        <v>1142</v>
      </c>
      <c r="R22" s="30">
        <v>1</v>
      </c>
      <c r="S22" s="30"/>
      <c r="T22" s="30">
        <v>30</v>
      </c>
      <c r="U22" s="30"/>
      <c r="V22" s="33">
        <f t="shared" si="7"/>
        <v>1173</v>
      </c>
      <c r="X22" s="31"/>
      <c r="Y22" s="100">
        <f>+'Participacion de cartera'!I23</f>
        <v>0.0007690295476493461</v>
      </c>
      <c r="Z22" s="100">
        <f t="shared" si="8"/>
        <v>0.0043782837127845885</v>
      </c>
      <c r="AA22" s="100">
        <f t="shared" si="9"/>
        <v>0.02557544757033248</v>
      </c>
      <c r="AB22" s="38">
        <f>+'Cartera vigente por mes'!S21</f>
        <v>1.8663101604278074</v>
      </c>
      <c r="AC22" s="38"/>
      <c r="AD22" s="38"/>
      <c r="AE22" s="51"/>
      <c r="AK22" s="33"/>
      <c r="AL22" s="33"/>
      <c r="AM22" s="33"/>
      <c r="AN22" s="33"/>
      <c r="AO22" s="33"/>
    </row>
    <row r="23" spans="1:41" ht="10.5">
      <c r="A23" s="14"/>
      <c r="B23" s="14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X23" s="31"/>
      <c r="Y23" s="100"/>
      <c r="Z23" s="30"/>
      <c r="AB23" s="38"/>
      <c r="AC23" s="38"/>
      <c r="AD23" s="38"/>
      <c r="AE23" s="101"/>
      <c r="AK23" s="33"/>
      <c r="AL23" s="33"/>
      <c r="AM23" s="33"/>
      <c r="AN23" s="33"/>
      <c r="AO23" s="33"/>
    </row>
    <row r="24" spans="1:40" ht="10.5">
      <c r="A24" s="119"/>
      <c r="B24" s="119" t="s">
        <v>49</v>
      </c>
      <c r="C24" s="139">
        <f aca="true" t="shared" si="10" ref="C24:AI24">SUM(C17:C22)</f>
        <v>55</v>
      </c>
      <c r="D24" s="139">
        <f t="shared" si="10"/>
        <v>48</v>
      </c>
      <c r="E24" s="139">
        <f t="shared" si="10"/>
        <v>83</v>
      </c>
      <c r="F24" s="139">
        <f t="shared" si="10"/>
        <v>94</v>
      </c>
      <c r="G24" s="139">
        <f t="shared" si="10"/>
        <v>122</v>
      </c>
      <c r="H24" s="139">
        <f t="shared" si="10"/>
        <v>235</v>
      </c>
      <c r="I24" s="139">
        <f t="shared" si="10"/>
        <v>171</v>
      </c>
      <c r="J24" s="139">
        <f t="shared" si="10"/>
        <v>1030</v>
      </c>
      <c r="K24" s="139">
        <f t="shared" si="10"/>
        <v>1113</v>
      </c>
      <c r="L24" s="139">
        <f t="shared" si="10"/>
        <v>1130</v>
      </c>
      <c r="M24" s="139">
        <f t="shared" si="10"/>
        <v>1036</v>
      </c>
      <c r="N24" s="139">
        <f t="shared" si="10"/>
        <v>1135</v>
      </c>
      <c r="O24" s="139">
        <f t="shared" si="10"/>
        <v>20884</v>
      </c>
      <c r="P24" s="139">
        <f t="shared" si="10"/>
        <v>644</v>
      </c>
      <c r="Q24" s="139">
        <f t="shared" si="10"/>
        <v>27780</v>
      </c>
      <c r="R24" s="139">
        <f t="shared" si="10"/>
        <v>221</v>
      </c>
      <c r="S24" s="139">
        <f t="shared" si="10"/>
        <v>2907</v>
      </c>
      <c r="T24" s="139">
        <f t="shared" si="10"/>
        <v>14091</v>
      </c>
      <c r="U24" s="139">
        <f t="shared" si="10"/>
        <v>0</v>
      </c>
      <c r="V24" s="139">
        <f t="shared" si="10"/>
        <v>44999</v>
      </c>
      <c r="W24" s="33">
        <f t="shared" si="10"/>
        <v>0</v>
      </c>
      <c r="X24" s="33">
        <f t="shared" si="10"/>
        <v>0</v>
      </c>
      <c r="Y24" s="33">
        <f t="shared" si="10"/>
        <v>0.029501756704751005</v>
      </c>
      <c r="Z24" s="33">
        <f t="shared" si="10"/>
        <v>0.06549468256412255</v>
      </c>
      <c r="AA24" s="33">
        <f t="shared" si="10"/>
        <v>1.3523214404709396</v>
      </c>
      <c r="AB24" s="33">
        <f t="shared" si="10"/>
        <v>9.82965896463611</v>
      </c>
      <c r="AC24" s="33">
        <f t="shared" si="10"/>
        <v>0</v>
      </c>
      <c r="AD24" s="33">
        <f t="shared" si="10"/>
        <v>0</v>
      </c>
      <c r="AE24" s="33">
        <f t="shared" si="10"/>
        <v>0</v>
      </c>
      <c r="AF24" s="33">
        <f t="shared" si="10"/>
        <v>0</v>
      </c>
      <c r="AG24" s="33">
        <f t="shared" si="10"/>
        <v>0</v>
      </c>
      <c r="AH24" s="33">
        <f t="shared" si="10"/>
        <v>0</v>
      </c>
      <c r="AI24" s="33">
        <f t="shared" si="10"/>
        <v>0</v>
      </c>
      <c r="AJ24" s="33"/>
      <c r="AK24" s="33"/>
      <c r="AL24" s="33"/>
      <c r="AM24" s="33"/>
      <c r="AN24" s="33"/>
    </row>
    <row r="25" spans="1:40" ht="10.5">
      <c r="A25" s="14"/>
      <c r="B25" s="14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ht="10.5">
      <c r="A26" s="141"/>
      <c r="B26" s="141" t="s">
        <v>50</v>
      </c>
      <c r="C26" s="139">
        <f aca="true" t="shared" si="11" ref="C26:AI26">C15+C24</f>
        <v>6199</v>
      </c>
      <c r="D26" s="139">
        <f t="shared" si="11"/>
        <v>4434</v>
      </c>
      <c r="E26" s="139">
        <f t="shared" si="11"/>
        <v>9472</v>
      </c>
      <c r="F26" s="139">
        <f t="shared" si="11"/>
        <v>20042</v>
      </c>
      <c r="G26" s="139">
        <f t="shared" si="11"/>
        <v>23789</v>
      </c>
      <c r="H26" s="139">
        <f t="shared" si="11"/>
        <v>35964</v>
      </c>
      <c r="I26" s="139">
        <f t="shared" si="11"/>
        <v>29219</v>
      </c>
      <c r="J26" s="139">
        <f t="shared" si="11"/>
        <v>83032</v>
      </c>
      <c r="K26" s="139">
        <f t="shared" si="11"/>
        <v>88102</v>
      </c>
      <c r="L26" s="139">
        <f t="shared" si="11"/>
        <v>89283</v>
      </c>
      <c r="M26" s="139">
        <f t="shared" si="11"/>
        <v>82415</v>
      </c>
      <c r="N26" s="139">
        <f t="shared" si="11"/>
        <v>74748</v>
      </c>
      <c r="O26" s="139">
        <f t="shared" si="11"/>
        <v>629154</v>
      </c>
      <c r="P26" s="139">
        <f t="shared" si="11"/>
        <v>114976</v>
      </c>
      <c r="Q26" s="139">
        <f t="shared" si="11"/>
        <v>1290829</v>
      </c>
      <c r="R26" s="139">
        <f t="shared" si="11"/>
        <v>51504</v>
      </c>
      <c r="S26" s="139">
        <f t="shared" si="11"/>
        <v>84161</v>
      </c>
      <c r="T26" s="139">
        <f t="shared" si="11"/>
        <v>98805</v>
      </c>
      <c r="U26" s="139">
        <f t="shared" si="11"/>
        <v>0</v>
      </c>
      <c r="V26" s="139">
        <f t="shared" si="11"/>
        <v>1525299</v>
      </c>
      <c r="W26" s="33">
        <f t="shared" si="11"/>
        <v>0</v>
      </c>
      <c r="X26" s="33">
        <f t="shared" si="11"/>
        <v>0</v>
      </c>
      <c r="Y26" s="33">
        <f t="shared" si="11"/>
        <v>1</v>
      </c>
      <c r="Z26" s="33">
        <f t="shared" si="11"/>
        <v>0.422283791013288</v>
      </c>
      <c r="AA26" s="33">
        <f t="shared" si="11"/>
        <v>1.736523515568687</v>
      </c>
      <c r="AB26" s="33">
        <f t="shared" si="11"/>
        <v>15.83813055297042</v>
      </c>
      <c r="AC26" s="33">
        <f t="shared" si="11"/>
        <v>0</v>
      </c>
      <c r="AD26" s="33">
        <f t="shared" si="11"/>
        <v>0</v>
      </c>
      <c r="AE26" s="33">
        <f t="shared" si="11"/>
        <v>0</v>
      </c>
      <c r="AF26" s="33">
        <f t="shared" si="11"/>
        <v>0</v>
      </c>
      <c r="AG26" s="33">
        <f t="shared" si="11"/>
        <v>0</v>
      </c>
      <c r="AH26" s="33">
        <f t="shared" si="11"/>
        <v>0</v>
      </c>
      <c r="AI26" s="33">
        <f t="shared" si="11"/>
        <v>0</v>
      </c>
      <c r="AJ26" s="33"/>
      <c r="AK26" s="33"/>
      <c r="AL26" s="33"/>
      <c r="AM26" s="33"/>
      <c r="AN26" s="33"/>
    </row>
    <row r="27" spans="1:31" ht="10.5">
      <c r="A27" s="14"/>
      <c r="B27" s="1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X27" s="31"/>
      <c r="Y27" s="100"/>
      <c r="Z27" s="30"/>
      <c r="AB27" s="38"/>
      <c r="AE27" s="101"/>
    </row>
    <row r="28" spans="1:31" ht="11.25" thickBot="1">
      <c r="A28" s="148"/>
      <c r="B28" s="149" t="s">
        <v>51</v>
      </c>
      <c r="C28" s="150">
        <f aca="true" t="shared" si="12" ref="C28:U28">(C26/$V26)</f>
        <v>0.004064121198532222</v>
      </c>
      <c r="D28" s="150">
        <f t="shared" si="12"/>
        <v>0.00290697102666428</v>
      </c>
      <c r="E28" s="150">
        <f t="shared" si="12"/>
        <v>0.006209929987497533</v>
      </c>
      <c r="F28" s="150">
        <f t="shared" si="12"/>
        <v>0.013139718835454556</v>
      </c>
      <c r="G28" s="150">
        <f t="shared" si="12"/>
        <v>0.015596286367459758</v>
      </c>
      <c r="H28" s="150">
        <f t="shared" si="12"/>
        <v>0.023578327921279698</v>
      </c>
      <c r="I28" s="150">
        <f t="shared" si="12"/>
        <v>0.019156244120005324</v>
      </c>
      <c r="J28" s="150">
        <f t="shared" si="12"/>
        <v>0.05443653998330819</v>
      </c>
      <c r="K28" s="150">
        <f t="shared" si="12"/>
        <v>0.05776047843734245</v>
      </c>
      <c r="L28" s="150">
        <f t="shared" si="12"/>
        <v>0.058534752858292044</v>
      </c>
      <c r="M28" s="150">
        <f t="shared" si="12"/>
        <v>0.05403202913002631</v>
      </c>
      <c r="N28" s="150">
        <f t="shared" si="12"/>
        <v>0.04900547368089798</v>
      </c>
      <c r="O28" s="150">
        <f t="shared" si="12"/>
        <v>0.41247912704328793</v>
      </c>
      <c r="P28" s="150">
        <f t="shared" si="12"/>
        <v>0.0753793190712116</v>
      </c>
      <c r="Q28" s="150">
        <f t="shared" si="12"/>
        <v>0.8462793196612599</v>
      </c>
      <c r="R28" s="150">
        <f t="shared" si="12"/>
        <v>0.033766494307017836</v>
      </c>
      <c r="S28" s="150">
        <f t="shared" si="12"/>
        <v>0.05517672272780615</v>
      </c>
      <c r="T28" s="150">
        <f t="shared" si="12"/>
        <v>0.06477746330391615</v>
      </c>
      <c r="U28" s="150">
        <f t="shared" si="12"/>
        <v>0</v>
      </c>
      <c r="V28" s="151">
        <f>SUM(Q28:U28)</f>
        <v>1</v>
      </c>
      <c r="X28" s="31"/>
      <c r="Y28" s="100"/>
      <c r="Z28" s="30"/>
      <c r="AB28" s="38"/>
      <c r="AE28" s="102"/>
    </row>
    <row r="29" spans="2:31" ht="10.5">
      <c r="B29" s="21" t="str">
        <f>+'Cartera vigente por mes'!B26</f>
        <v>Fuente: Superintendencia de Salud, Archivo Maestro de Beneficiarios.</v>
      </c>
      <c r="C29" s="14"/>
      <c r="D29" s="14"/>
      <c r="E29" s="14"/>
      <c r="F29" s="14"/>
      <c r="G29" s="14"/>
      <c r="H29" s="14"/>
      <c r="I29" s="14"/>
      <c r="J29" s="14"/>
      <c r="K29" s="21" t="s">
        <v>1</v>
      </c>
      <c r="L29" s="21" t="s">
        <v>1</v>
      </c>
      <c r="M29" s="21" t="s">
        <v>1</v>
      </c>
      <c r="N29" s="21"/>
      <c r="O29" s="21" t="s">
        <v>1</v>
      </c>
      <c r="P29" s="14"/>
      <c r="Q29" s="103"/>
      <c r="R29" s="14"/>
      <c r="S29" s="14"/>
      <c r="T29" s="14"/>
      <c r="U29" s="14"/>
      <c r="V29" s="14"/>
      <c r="W29" s="21" t="s">
        <v>1</v>
      </c>
      <c r="X29" s="31"/>
      <c r="Y29" s="104"/>
      <c r="Z29" s="104"/>
      <c r="AB29" s="38"/>
      <c r="AE29" s="42"/>
    </row>
    <row r="30" spans="2:28" ht="10.5">
      <c r="B30" s="66" t="s">
        <v>235</v>
      </c>
      <c r="C30" s="14"/>
      <c r="D30" s="14"/>
      <c r="E30" s="14"/>
      <c r="F30" s="14"/>
      <c r="G30" s="14"/>
      <c r="H30" s="14"/>
      <c r="I30" s="14"/>
      <c r="J30" s="14"/>
      <c r="K30" s="21" t="s">
        <v>1</v>
      </c>
      <c r="L30" s="21" t="s">
        <v>1</v>
      </c>
      <c r="M30" s="21" t="s">
        <v>1</v>
      </c>
      <c r="N30" s="21"/>
      <c r="O30" s="21" t="s">
        <v>1</v>
      </c>
      <c r="P30" s="14"/>
      <c r="Q30" s="21" t="s">
        <v>1</v>
      </c>
      <c r="R30" s="14"/>
      <c r="S30" s="14"/>
      <c r="T30" s="14"/>
      <c r="U30" s="14"/>
      <c r="V30" s="14"/>
      <c r="W30" s="21" t="s">
        <v>1</v>
      </c>
      <c r="X30" s="31"/>
      <c r="Y30" s="31"/>
      <c r="Z30" s="31"/>
      <c r="AB30" s="38"/>
    </row>
    <row r="31" ht="10.5">
      <c r="AB31" s="38"/>
    </row>
    <row r="32" spans="1:28" ht="14.25">
      <c r="A32" s="10" t="s">
        <v>224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33"/>
      <c r="AB32" s="38"/>
    </row>
    <row r="33" spans="4:28" ht="10.5"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AB33" s="38"/>
    </row>
    <row r="34" spans="2:28" ht="13.5">
      <c r="B34" s="68" t="s">
        <v>271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AB34" s="38"/>
    </row>
    <row r="35" spans="1:28" ht="11.25" thickBot="1">
      <c r="A35" s="18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98"/>
      <c r="W35" s="31"/>
      <c r="AB35" s="38"/>
    </row>
    <row r="36" spans="1:28" ht="10.5">
      <c r="A36" s="127" t="s">
        <v>1</v>
      </c>
      <c r="B36" s="127" t="s">
        <v>1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4" t="s">
        <v>4</v>
      </c>
      <c r="R36" s="144" t="s">
        <v>140</v>
      </c>
      <c r="S36" s="144" t="s">
        <v>141</v>
      </c>
      <c r="T36" s="144" t="s">
        <v>142</v>
      </c>
      <c r="U36" s="144" t="s">
        <v>143</v>
      </c>
      <c r="V36" s="145"/>
      <c r="AB36" s="38"/>
    </row>
    <row r="37" spans="1:28" ht="10.5">
      <c r="A37" s="135" t="s">
        <v>37</v>
      </c>
      <c r="B37" s="135" t="s">
        <v>38</v>
      </c>
      <c r="C37" s="146" t="str">
        <f>+C6</f>
        <v>001 - 100</v>
      </c>
      <c r="D37" s="146" t="str">
        <f aca="true" t="shared" si="13" ref="D37:P37">+D6</f>
        <v>101 - 150</v>
      </c>
      <c r="E37" s="146" t="str">
        <f t="shared" si="13"/>
        <v>151 - 200</v>
      </c>
      <c r="F37" s="146" t="str">
        <f t="shared" si="13"/>
        <v>201 - 250</v>
      </c>
      <c r="G37" s="146" t="str">
        <f t="shared" si="13"/>
        <v>251 - 300</v>
      </c>
      <c r="H37" s="146" t="str">
        <f t="shared" si="13"/>
        <v>301 - 350</v>
      </c>
      <c r="I37" s="146" t="str">
        <f t="shared" si="13"/>
        <v>351 - 400</v>
      </c>
      <c r="J37" s="146" t="str">
        <f t="shared" si="13"/>
        <v>401 - 500</v>
      </c>
      <c r="K37" s="146" t="str">
        <f t="shared" si="13"/>
        <v>501 - 600</v>
      </c>
      <c r="L37" s="146" t="str">
        <f t="shared" si="13"/>
        <v>601 - 700</v>
      </c>
      <c r="M37" s="146" t="str">
        <f t="shared" si="13"/>
        <v>701 - 800</v>
      </c>
      <c r="N37" s="146" t="str">
        <f t="shared" si="13"/>
        <v>801 - 900</v>
      </c>
      <c r="O37" s="146" t="str">
        <f t="shared" si="13"/>
        <v>más de 900</v>
      </c>
      <c r="P37" s="146" t="str">
        <f t="shared" si="13"/>
        <v>s/clas. (*)</v>
      </c>
      <c r="Q37" s="134" t="s">
        <v>155</v>
      </c>
      <c r="R37" s="134" t="s">
        <v>156</v>
      </c>
      <c r="S37" s="134" t="s">
        <v>157</v>
      </c>
      <c r="T37" s="134" t="s">
        <v>158</v>
      </c>
      <c r="U37" s="134" t="str">
        <f>+U6</f>
        <v>(*)</v>
      </c>
      <c r="V37" s="134" t="s">
        <v>4</v>
      </c>
      <c r="AB37" s="38"/>
    </row>
    <row r="38" spans="1:22" ht="10.5">
      <c r="A38" s="14">
        <v>67</v>
      </c>
      <c r="B38" s="21" t="str">
        <f aca="true" t="shared" si="14" ref="B38:B44">+B7</f>
        <v>Colmena Golden Cross</v>
      </c>
      <c r="C38" s="38">
        <f aca="true" t="shared" si="15" ref="C38:U38">(C7/$V7)*100</f>
        <v>0.21485773813399311</v>
      </c>
      <c r="D38" s="38">
        <f t="shared" si="15"/>
        <v>0.16032944853180545</v>
      </c>
      <c r="E38" s="38">
        <f t="shared" si="15"/>
        <v>0.4138453024285435</v>
      </c>
      <c r="F38" s="38">
        <f t="shared" si="15"/>
        <v>0.6584087505696986</v>
      </c>
      <c r="G38" s="38">
        <f t="shared" si="15"/>
        <v>0.7369457646982225</v>
      </c>
      <c r="H38" s="38">
        <f t="shared" si="15"/>
        <v>1.3098997330555373</v>
      </c>
      <c r="I38" s="38">
        <f t="shared" si="15"/>
        <v>0.9786607200989648</v>
      </c>
      <c r="J38" s="38">
        <f t="shared" si="15"/>
        <v>3.633862881698027</v>
      </c>
      <c r="K38" s="38">
        <f t="shared" si="15"/>
        <v>4.274366820756559</v>
      </c>
      <c r="L38" s="38">
        <f t="shared" si="15"/>
        <v>4.701640731818478</v>
      </c>
      <c r="M38" s="38">
        <f t="shared" si="15"/>
        <v>4.545380558630119</v>
      </c>
      <c r="N38" s="38">
        <f t="shared" si="15"/>
        <v>4.2572758643140824</v>
      </c>
      <c r="O38" s="38">
        <f t="shared" si="15"/>
        <v>51.16055732795104</v>
      </c>
      <c r="P38" s="38">
        <f t="shared" si="15"/>
        <v>5.080897193827723</v>
      </c>
      <c r="Q38" s="38">
        <f t="shared" si="15"/>
        <v>82.12692883651279</v>
      </c>
      <c r="R38" s="38">
        <f t="shared" si="15"/>
        <v>3.3571521583436423</v>
      </c>
      <c r="S38" s="38">
        <f t="shared" si="15"/>
        <v>7.948515528354711</v>
      </c>
      <c r="T38" s="38">
        <f t="shared" si="15"/>
        <v>6.567403476788853</v>
      </c>
      <c r="U38" s="38">
        <f t="shared" si="15"/>
        <v>0</v>
      </c>
      <c r="V38" s="30">
        <f aca="true" t="shared" si="16" ref="V38:V44">SUM(Q38:U38)</f>
        <v>99.99999999999999</v>
      </c>
    </row>
    <row r="39" spans="1:22" ht="10.5">
      <c r="A39" s="14">
        <v>78</v>
      </c>
      <c r="B39" s="21" t="str">
        <f t="shared" si="14"/>
        <v>Isapre Cruz Blanca S.A.</v>
      </c>
      <c r="C39" s="38">
        <f aca="true" t="shared" si="17" ref="C39:U39">(C8/$V8)*100</f>
        <v>0.35471415783778004</v>
      </c>
      <c r="D39" s="38">
        <f t="shared" si="17"/>
        <v>0.25017034295715374</v>
      </c>
      <c r="E39" s="38">
        <f t="shared" si="17"/>
        <v>0.568477868775802</v>
      </c>
      <c r="F39" s="38">
        <f t="shared" si="17"/>
        <v>1.222127216128472</v>
      </c>
      <c r="G39" s="38">
        <f t="shared" si="17"/>
        <v>1.46428141992545</v>
      </c>
      <c r="H39" s="38">
        <f t="shared" si="17"/>
        <v>2.4365722988951086</v>
      </c>
      <c r="I39" s="38">
        <f t="shared" si="17"/>
        <v>1.8754425576828013</v>
      </c>
      <c r="J39" s="38">
        <f t="shared" si="17"/>
        <v>5.728533447340646</v>
      </c>
      <c r="K39" s="38">
        <f t="shared" si="17"/>
        <v>6.226202086868228</v>
      </c>
      <c r="L39" s="38">
        <f t="shared" si="17"/>
        <v>6.390866945450173</v>
      </c>
      <c r="M39" s="38">
        <f t="shared" si="17"/>
        <v>5.833745273817954</v>
      </c>
      <c r="N39" s="38">
        <f t="shared" si="17"/>
        <v>5.281967694959184</v>
      </c>
      <c r="O39" s="38">
        <f t="shared" si="17"/>
        <v>42.76810645432805</v>
      </c>
      <c r="P39" s="38">
        <f t="shared" si="17"/>
        <v>5.657724218092426</v>
      </c>
      <c r="Q39" s="38">
        <f t="shared" si="17"/>
        <v>86.05893198305922</v>
      </c>
      <c r="R39" s="38">
        <f t="shared" si="17"/>
        <v>1.5694932464027576</v>
      </c>
      <c r="S39" s="38">
        <f t="shared" si="17"/>
        <v>7.697497628558832</v>
      </c>
      <c r="T39" s="38">
        <f t="shared" si="17"/>
        <v>4.6740771419791844</v>
      </c>
      <c r="U39" s="38">
        <f t="shared" si="17"/>
        <v>0</v>
      </c>
      <c r="V39" s="30">
        <f t="shared" si="16"/>
        <v>100</v>
      </c>
    </row>
    <row r="40" spans="1:22" ht="10.5">
      <c r="A40" s="14">
        <v>80</v>
      </c>
      <c r="B40" s="21" t="str">
        <f t="shared" si="14"/>
        <v>Vida Tres</v>
      </c>
      <c r="C40" s="38">
        <f aca="true" t="shared" si="18" ref="C40:U40">(C9/$V9)*100</f>
        <v>0.19053976996147481</v>
      </c>
      <c r="D40" s="38">
        <f t="shared" si="18"/>
        <v>0.20583858360801657</v>
      </c>
      <c r="E40" s="38">
        <f t="shared" si="18"/>
        <v>0.5507572912755038</v>
      </c>
      <c r="F40" s="38">
        <f t="shared" si="18"/>
        <v>0.7148718376656792</v>
      </c>
      <c r="G40" s="38">
        <f t="shared" si="18"/>
        <v>0.7106994339438951</v>
      </c>
      <c r="H40" s="38">
        <f t="shared" si="18"/>
        <v>1.1126409924757652</v>
      </c>
      <c r="I40" s="38">
        <f t="shared" si="18"/>
        <v>0.7301706513122209</v>
      </c>
      <c r="J40" s="38">
        <f t="shared" si="18"/>
        <v>2.495097425626904</v>
      </c>
      <c r="K40" s="38">
        <f t="shared" si="18"/>
        <v>3.0249926982934867</v>
      </c>
      <c r="L40" s="38">
        <f t="shared" si="18"/>
        <v>3.161291219871768</v>
      </c>
      <c r="M40" s="38">
        <f t="shared" si="18"/>
        <v>3.3114977538559964</v>
      </c>
      <c r="N40" s="38">
        <f t="shared" si="18"/>
        <v>3.1404292012628474</v>
      </c>
      <c r="O40" s="38">
        <f t="shared" si="18"/>
        <v>48.27749266352346</v>
      </c>
      <c r="P40" s="38">
        <f t="shared" si="18"/>
        <v>7.600728779850072</v>
      </c>
      <c r="Q40" s="38">
        <f t="shared" si="18"/>
        <v>75.2270483025271</v>
      </c>
      <c r="R40" s="38">
        <f t="shared" si="18"/>
        <v>10.501940167730629</v>
      </c>
      <c r="S40" s="38">
        <f t="shared" si="18"/>
        <v>5.52287172640158</v>
      </c>
      <c r="T40" s="38">
        <f t="shared" si="18"/>
        <v>8.748139803340704</v>
      </c>
      <c r="U40" s="38">
        <f t="shared" si="18"/>
        <v>0</v>
      </c>
      <c r="V40" s="30">
        <f t="shared" si="16"/>
        <v>100</v>
      </c>
    </row>
    <row r="41" spans="1:22" ht="10.5">
      <c r="A41" s="14">
        <v>81</v>
      </c>
      <c r="B41" s="21" t="str">
        <f t="shared" si="14"/>
        <v>Ferrosalud</v>
      </c>
      <c r="C41" s="38">
        <f aca="true" t="shared" si="19" ref="C41:U41">(C10/$V10)*100</f>
        <v>0.8989512235724988</v>
      </c>
      <c r="D41" s="38">
        <f t="shared" si="19"/>
        <v>0.5327118361911104</v>
      </c>
      <c r="E41" s="38">
        <f t="shared" si="19"/>
        <v>0.9322457133344432</v>
      </c>
      <c r="F41" s="38">
        <f t="shared" si="19"/>
        <v>2.64691193607458</v>
      </c>
      <c r="G41" s="38">
        <f t="shared" si="19"/>
        <v>3.2961544864324956</v>
      </c>
      <c r="H41" s="38">
        <f t="shared" si="19"/>
        <v>3.6623938738138837</v>
      </c>
      <c r="I41" s="38">
        <f t="shared" si="19"/>
        <v>3.803895455302148</v>
      </c>
      <c r="J41" s="38">
        <f t="shared" si="19"/>
        <v>6.375894789412352</v>
      </c>
      <c r="K41" s="38">
        <f t="shared" si="19"/>
        <v>4.985849841851174</v>
      </c>
      <c r="L41" s="38">
        <f t="shared" si="19"/>
        <v>4.344930913933744</v>
      </c>
      <c r="M41" s="38">
        <f t="shared" si="19"/>
        <v>3.088063925420343</v>
      </c>
      <c r="N41" s="38">
        <f t="shared" si="19"/>
        <v>2.4471449975029134</v>
      </c>
      <c r="O41" s="38">
        <f t="shared" si="19"/>
        <v>6.575661727984018</v>
      </c>
      <c r="P41" s="38">
        <f t="shared" si="19"/>
        <v>51.747960712502085</v>
      </c>
      <c r="Q41" s="38">
        <f t="shared" si="19"/>
        <v>95.33877143332778</v>
      </c>
      <c r="R41" s="38">
        <f t="shared" si="19"/>
        <v>0.6076244381554853</v>
      </c>
      <c r="S41" s="38">
        <f t="shared" si="19"/>
        <v>1.3567504577992342</v>
      </c>
      <c r="T41" s="38">
        <f t="shared" si="19"/>
        <v>2.696853670717496</v>
      </c>
      <c r="U41" s="38">
        <f t="shared" si="19"/>
        <v>0</v>
      </c>
      <c r="V41" s="30">
        <f>SUM(Q41:U41)</f>
        <v>100</v>
      </c>
    </row>
    <row r="42" spans="1:22" ht="10.5">
      <c r="A42" s="14">
        <v>88</v>
      </c>
      <c r="B42" s="21" t="str">
        <f t="shared" si="14"/>
        <v>Mas Vida</v>
      </c>
      <c r="C42" s="38">
        <f aca="true" t="shared" si="20" ref="C42:U42">(C11/$V11)*100</f>
        <v>0.37184920265536586</v>
      </c>
      <c r="D42" s="38">
        <f t="shared" si="20"/>
        <v>0.22046395414349754</v>
      </c>
      <c r="E42" s="38">
        <f t="shared" si="20"/>
        <v>0.4281899909364819</v>
      </c>
      <c r="F42" s="38">
        <f t="shared" si="20"/>
        <v>0.8000391935918477</v>
      </c>
      <c r="G42" s="38">
        <f t="shared" si="20"/>
        <v>0.9220292482179164</v>
      </c>
      <c r="H42" s="38">
        <f t="shared" si="20"/>
        <v>1.7352962790583741</v>
      </c>
      <c r="I42" s="38">
        <f t="shared" si="20"/>
        <v>1.2595840580065158</v>
      </c>
      <c r="J42" s="38">
        <f t="shared" si="20"/>
        <v>4.51363202116454</v>
      </c>
      <c r="K42" s="38">
        <f t="shared" si="20"/>
        <v>5.342086568845994</v>
      </c>
      <c r="L42" s="38">
        <f t="shared" si="20"/>
        <v>5.986821154741199</v>
      </c>
      <c r="M42" s="38">
        <f t="shared" si="20"/>
        <v>6.140166082845455</v>
      </c>
      <c r="N42" s="38">
        <f t="shared" si="20"/>
        <v>5.735492247017612</v>
      </c>
      <c r="O42" s="38">
        <f t="shared" si="20"/>
        <v>48.381059696739584</v>
      </c>
      <c r="P42" s="38">
        <f t="shared" si="20"/>
        <v>7.16360874996938</v>
      </c>
      <c r="Q42" s="38">
        <f t="shared" si="20"/>
        <v>89.00031844793376</v>
      </c>
      <c r="R42" s="38">
        <f t="shared" si="20"/>
        <v>3.4583445606643317</v>
      </c>
      <c r="S42" s="38">
        <f t="shared" si="20"/>
        <v>5.120642774906303</v>
      </c>
      <c r="T42" s="38">
        <f t="shared" si="20"/>
        <v>2.420694216495603</v>
      </c>
      <c r="U42" s="38">
        <f t="shared" si="20"/>
        <v>0</v>
      </c>
      <c r="V42" s="30">
        <f t="shared" si="16"/>
        <v>100</v>
      </c>
    </row>
    <row r="43" spans="1:22" ht="10.5">
      <c r="A43" s="14">
        <v>99</v>
      </c>
      <c r="B43" s="21" t="str">
        <f t="shared" si="14"/>
        <v>Isapre Banmédica</v>
      </c>
      <c r="C43" s="38">
        <f aca="true" t="shared" si="21" ref="C43:U43">(C12/$V12)*100</f>
        <v>0.36739017025783705</v>
      </c>
      <c r="D43" s="38">
        <f t="shared" si="21"/>
        <v>0.3082662788308013</v>
      </c>
      <c r="E43" s="38">
        <f t="shared" si="21"/>
        <v>0.6313925731539592</v>
      </c>
      <c r="F43" s="38">
        <f t="shared" si="21"/>
        <v>1.2928213478350221</v>
      </c>
      <c r="G43" s="38">
        <f t="shared" si="21"/>
        <v>1.453119812827039</v>
      </c>
      <c r="H43" s="38">
        <f t="shared" si="21"/>
        <v>2.3851905717944257</v>
      </c>
      <c r="I43" s="38">
        <f t="shared" si="21"/>
        <v>1.8790015334271306</v>
      </c>
      <c r="J43" s="38">
        <f t="shared" si="21"/>
        <v>5.544050460818566</v>
      </c>
      <c r="K43" s="38">
        <f t="shared" si="21"/>
        <v>5.920609576805729</v>
      </c>
      <c r="L43" s="38">
        <f t="shared" si="21"/>
        <v>5.963292600028455</v>
      </c>
      <c r="M43" s="38">
        <f t="shared" si="21"/>
        <v>5.365730274910287</v>
      </c>
      <c r="N43" s="38">
        <f t="shared" si="21"/>
        <v>4.9211944923091515</v>
      </c>
      <c r="O43" s="38">
        <f t="shared" si="21"/>
        <v>38.610746636735854</v>
      </c>
      <c r="P43" s="38">
        <f t="shared" si="21"/>
        <v>9.139225698341685</v>
      </c>
      <c r="Q43" s="38">
        <f t="shared" si="21"/>
        <v>83.78203202807595</v>
      </c>
      <c r="R43" s="38">
        <f t="shared" si="21"/>
        <v>5.347076212909243</v>
      </c>
      <c r="S43" s="38">
        <f t="shared" si="21"/>
        <v>3.868662756690959</v>
      </c>
      <c r="T43" s="38">
        <f t="shared" si="21"/>
        <v>7.002229002323854</v>
      </c>
      <c r="U43" s="38">
        <f t="shared" si="21"/>
        <v>0</v>
      </c>
      <c r="V43" s="30">
        <f t="shared" si="16"/>
        <v>100</v>
      </c>
    </row>
    <row r="44" spans="1:22" ht="10.5">
      <c r="A44" s="14">
        <v>107</v>
      </c>
      <c r="B44" s="21" t="str">
        <f t="shared" si="14"/>
        <v>Consalud S.A.</v>
      </c>
      <c r="C44" s="38">
        <f aca="true" t="shared" si="22" ref="C44:U44">(C13/$V13)*100</f>
        <v>0.7217881485287673</v>
      </c>
      <c r="D44" s="38">
        <f t="shared" si="22"/>
        <v>0.4854236878296483</v>
      </c>
      <c r="E44" s="38">
        <f t="shared" si="22"/>
        <v>0.9947256268040926</v>
      </c>
      <c r="F44" s="38">
        <f t="shared" si="22"/>
        <v>2.4534147410418776</v>
      </c>
      <c r="G44" s="38">
        <f t="shared" si="22"/>
        <v>3.0488597379437503</v>
      </c>
      <c r="H44" s="38">
        <f t="shared" si="22"/>
        <v>3.8957820127249922</v>
      </c>
      <c r="I44" s="38">
        <f t="shared" si="22"/>
        <v>3.4856201544529917</v>
      </c>
      <c r="J44" s="38">
        <f t="shared" si="22"/>
        <v>8.043948072360168</v>
      </c>
      <c r="K44" s="38">
        <f t="shared" si="22"/>
        <v>7.689401381311491</v>
      </c>
      <c r="L44" s="38">
        <f t="shared" si="22"/>
        <v>7.129924889298614</v>
      </c>
      <c r="M44" s="38">
        <f t="shared" si="22"/>
        <v>6.192325711435869</v>
      </c>
      <c r="N44" s="38">
        <f t="shared" si="22"/>
        <v>5.293415345554565</v>
      </c>
      <c r="O44" s="38">
        <f t="shared" si="22"/>
        <v>29.658903716241745</v>
      </c>
      <c r="P44" s="38">
        <f t="shared" si="22"/>
        <v>8.976106636038024</v>
      </c>
      <c r="Q44" s="38">
        <f t="shared" si="22"/>
        <v>88.0696398615666</v>
      </c>
      <c r="R44" s="38">
        <f t="shared" si="22"/>
        <v>2.0369054995541718</v>
      </c>
      <c r="S44" s="38">
        <f t="shared" si="22"/>
        <v>3.5826444407502005</v>
      </c>
      <c r="T44" s="38">
        <f t="shared" si="22"/>
        <v>6.310810198129032</v>
      </c>
      <c r="U44" s="38">
        <f t="shared" si="22"/>
        <v>0</v>
      </c>
      <c r="V44" s="30">
        <f t="shared" si="16"/>
        <v>100</v>
      </c>
    </row>
    <row r="45" spans="1:22" ht="10.5">
      <c r="A45" s="14"/>
      <c r="B45" s="14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</row>
    <row r="46" spans="1:22" ht="10.5">
      <c r="A46" s="118"/>
      <c r="B46" s="119" t="s">
        <v>43</v>
      </c>
      <c r="C46" s="152">
        <f aca="true" t="shared" si="23" ref="C46:U46">(C15/$V15)*100</f>
        <v>0.4150510031750321</v>
      </c>
      <c r="D46" s="152">
        <f t="shared" si="23"/>
        <v>0.29629129230561374</v>
      </c>
      <c r="E46" s="152">
        <f t="shared" si="23"/>
        <v>0.6342633250016888</v>
      </c>
      <c r="F46" s="152">
        <f t="shared" si="23"/>
        <v>1.3475646828345604</v>
      </c>
      <c r="G46" s="152">
        <f t="shared" si="23"/>
        <v>1.5987975410389785</v>
      </c>
      <c r="H46" s="152">
        <f t="shared" si="23"/>
        <v>2.4136323718165236</v>
      </c>
      <c r="I46" s="152">
        <f t="shared" si="23"/>
        <v>1.962304938188205</v>
      </c>
      <c r="J46" s="152">
        <f t="shared" si="23"/>
        <v>5.539552793352699</v>
      </c>
      <c r="K46" s="152">
        <f t="shared" si="23"/>
        <v>5.876443964061339</v>
      </c>
      <c r="L46" s="152">
        <f t="shared" si="23"/>
        <v>5.955076673647234</v>
      </c>
      <c r="M46" s="152">
        <f t="shared" si="23"/>
        <v>5.497466729716949</v>
      </c>
      <c r="N46" s="152">
        <f t="shared" si="23"/>
        <v>4.972843342565696</v>
      </c>
      <c r="O46" s="152">
        <f t="shared" si="23"/>
        <v>41.09099506856718</v>
      </c>
      <c r="P46" s="152">
        <f t="shared" si="23"/>
        <v>7.723569546713504</v>
      </c>
      <c r="Q46" s="152">
        <f t="shared" si="23"/>
        <v>85.3238532729852</v>
      </c>
      <c r="R46" s="152">
        <f t="shared" si="23"/>
        <v>3.4643653313517526</v>
      </c>
      <c r="S46" s="152">
        <f t="shared" si="23"/>
        <v>5.489022495440113</v>
      </c>
      <c r="T46" s="152">
        <f t="shared" si="23"/>
        <v>5.722758900222927</v>
      </c>
      <c r="U46" s="152">
        <f t="shared" si="23"/>
        <v>0</v>
      </c>
      <c r="V46" s="153">
        <f>SUM(Q46:U46)</f>
        <v>100</v>
      </c>
    </row>
    <row r="47" spans="1:22" ht="10.5">
      <c r="A47" s="14"/>
      <c r="B47" s="14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3"/>
      <c r="R47" s="33"/>
      <c r="S47" s="33"/>
      <c r="T47" s="33"/>
      <c r="U47" s="33"/>
      <c r="V47" s="33"/>
    </row>
    <row r="48" spans="1:22" ht="10.5">
      <c r="A48" s="14">
        <v>62</v>
      </c>
      <c r="B48" s="21" t="str">
        <f aca="true" t="shared" si="24" ref="B48:B53">+B17</f>
        <v>San Lorenzo</v>
      </c>
      <c r="C48" s="38">
        <f aca="true" t="shared" si="25" ref="C48:U48">(C17/$V17)*100</f>
        <v>0.0706713780918728</v>
      </c>
      <c r="D48" s="38">
        <f t="shared" si="25"/>
        <v>0</v>
      </c>
      <c r="E48" s="38">
        <f t="shared" si="25"/>
        <v>0</v>
      </c>
      <c r="F48" s="38">
        <f t="shared" si="25"/>
        <v>0.0706713780918728</v>
      </c>
      <c r="G48" s="38">
        <f t="shared" si="25"/>
        <v>0.1413427561837456</v>
      </c>
      <c r="H48" s="38">
        <f t="shared" si="25"/>
        <v>0</v>
      </c>
      <c r="I48" s="38">
        <f t="shared" si="25"/>
        <v>0.21201413427561835</v>
      </c>
      <c r="J48" s="38">
        <f t="shared" si="25"/>
        <v>0.49469964664310956</v>
      </c>
      <c r="K48" s="38">
        <f t="shared" si="25"/>
        <v>0.9187279151943463</v>
      </c>
      <c r="L48" s="38">
        <f t="shared" si="25"/>
        <v>0.7773851590106008</v>
      </c>
      <c r="M48" s="38">
        <f t="shared" si="25"/>
        <v>1.4840989399293287</v>
      </c>
      <c r="N48" s="38">
        <f t="shared" si="25"/>
        <v>3.109540636042403</v>
      </c>
      <c r="O48" s="38">
        <f t="shared" si="25"/>
        <v>76.81978798586573</v>
      </c>
      <c r="P48" s="38">
        <f t="shared" si="25"/>
        <v>1.4840989399293287</v>
      </c>
      <c r="Q48" s="38">
        <f t="shared" si="25"/>
        <v>85.58303886925796</v>
      </c>
      <c r="R48" s="38">
        <f t="shared" si="25"/>
        <v>0</v>
      </c>
      <c r="S48" s="38">
        <f t="shared" si="25"/>
        <v>1.9787985865724382</v>
      </c>
      <c r="T48" s="38">
        <f t="shared" si="25"/>
        <v>12.438162544169613</v>
      </c>
      <c r="U48" s="38">
        <f t="shared" si="25"/>
        <v>0</v>
      </c>
      <c r="V48" s="30">
        <f aca="true" t="shared" si="26" ref="V48:V53">SUM(Q48:U48)</f>
        <v>100.00000000000001</v>
      </c>
    </row>
    <row r="49" spans="1:22" ht="10.5">
      <c r="A49" s="14">
        <v>63</v>
      </c>
      <c r="B49" s="21" t="str">
        <f t="shared" si="24"/>
        <v>Fusat Ltda.</v>
      </c>
      <c r="C49" s="38">
        <f aca="true" t="shared" si="27" ref="C49:U49">(C18/$V18)*100</f>
        <v>0.2696040671699276</v>
      </c>
      <c r="D49" s="38">
        <f t="shared" si="27"/>
        <v>0.13865352025881988</v>
      </c>
      <c r="E49" s="38">
        <f t="shared" si="27"/>
        <v>0.34663380064704974</v>
      </c>
      <c r="F49" s="38">
        <f t="shared" si="27"/>
        <v>0.39285164073332307</v>
      </c>
      <c r="G49" s="38">
        <f t="shared" si="27"/>
        <v>0.5160992142967186</v>
      </c>
      <c r="H49" s="38">
        <f t="shared" si="27"/>
        <v>0.7625943614235094</v>
      </c>
      <c r="I49" s="38">
        <f t="shared" si="27"/>
        <v>0.5931289477738407</v>
      </c>
      <c r="J49" s="38">
        <f t="shared" si="27"/>
        <v>1.8564165767986442</v>
      </c>
      <c r="K49" s="38">
        <f t="shared" si="27"/>
        <v>2.4341395778770605</v>
      </c>
      <c r="L49" s="38">
        <f t="shared" si="27"/>
        <v>2.0643968571868743</v>
      </c>
      <c r="M49" s="38">
        <f t="shared" si="27"/>
        <v>1.602218456324141</v>
      </c>
      <c r="N49" s="38">
        <f t="shared" si="27"/>
        <v>2.0104760437528886</v>
      </c>
      <c r="O49" s="38">
        <f t="shared" si="27"/>
        <v>40.04775843475581</v>
      </c>
      <c r="P49" s="38">
        <f t="shared" si="27"/>
        <v>1.5868125096287167</v>
      </c>
      <c r="Q49" s="38">
        <f t="shared" si="27"/>
        <v>54.62178400862733</v>
      </c>
      <c r="R49" s="38">
        <f t="shared" si="27"/>
        <v>0.47758434755815743</v>
      </c>
      <c r="S49" s="38">
        <f t="shared" si="27"/>
        <v>5.38437837005084</v>
      </c>
      <c r="T49" s="38">
        <f t="shared" si="27"/>
        <v>39.516253273763674</v>
      </c>
      <c r="U49" s="38">
        <f t="shared" si="27"/>
        <v>0</v>
      </c>
      <c r="V49" s="30">
        <f t="shared" si="26"/>
        <v>100</v>
      </c>
    </row>
    <row r="50" spans="1:22" ht="10.5">
      <c r="A50" s="14">
        <v>65</v>
      </c>
      <c r="B50" s="21" t="str">
        <f t="shared" si="24"/>
        <v>Chuquicamata</v>
      </c>
      <c r="C50" s="38">
        <f aca="true" t="shared" si="28" ref="C50:U50">(C19/$V19)*100</f>
        <v>0.03999040230344717</v>
      </c>
      <c r="D50" s="38">
        <f t="shared" si="28"/>
        <v>0.07998080460689434</v>
      </c>
      <c r="E50" s="38">
        <f t="shared" si="28"/>
        <v>0.1119731264496521</v>
      </c>
      <c r="F50" s="38">
        <f t="shared" si="28"/>
        <v>0.05598656322482605</v>
      </c>
      <c r="G50" s="38">
        <f t="shared" si="28"/>
        <v>0.04798848276413661</v>
      </c>
      <c r="H50" s="38">
        <f t="shared" si="28"/>
        <v>0.16795968967447814</v>
      </c>
      <c r="I50" s="38">
        <f t="shared" si="28"/>
        <v>0.1119731264496521</v>
      </c>
      <c r="J50" s="38">
        <f t="shared" si="28"/>
        <v>0.3759097816524034</v>
      </c>
      <c r="K50" s="38">
        <f t="shared" si="28"/>
        <v>0.3439174598096457</v>
      </c>
      <c r="L50" s="38">
        <f t="shared" si="28"/>
        <v>0.4318963448772295</v>
      </c>
      <c r="M50" s="38">
        <f t="shared" si="28"/>
        <v>0.7438214828441174</v>
      </c>
      <c r="N50" s="38">
        <f t="shared" si="28"/>
        <v>0.6398464368551547</v>
      </c>
      <c r="O50" s="38">
        <f t="shared" si="28"/>
        <v>66.79996800767816</v>
      </c>
      <c r="P50" s="38">
        <f t="shared" si="28"/>
        <v>1.0077581380468688</v>
      </c>
      <c r="Q50" s="38">
        <f t="shared" si="28"/>
        <v>70.95896984723666</v>
      </c>
      <c r="R50" s="38">
        <f t="shared" si="28"/>
        <v>0.8158042069903223</v>
      </c>
      <c r="S50" s="38">
        <f t="shared" si="28"/>
        <v>12.516995920978966</v>
      </c>
      <c r="T50" s="38">
        <f t="shared" si="28"/>
        <v>15.708230024794048</v>
      </c>
      <c r="U50" s="38">
        <f t="shared" si="28"/>
        <v>0</v>
      </c>
      <c r="V50" s="30">
        <f t="shared" si="26"/>
        <v>100</v>
      </c>
    </row>
    <row r="51" spans="1:22" ht="10.5">
      <c r="A51" s="14">
        <v>68</v>
      </c>
      <c r="B51" s="21" t="str">
        <f t="shared" si="24"/>
        <v>Río Blanco</v>
      </c>
      <c r="C51" s="38">
        <f aca="true" t="shared" si="29" ref="C51:U51">(C20/$V20)*100</f>
        <v>0</v>
      </c>
      <c r="D51" s="38">
        <f t="shared" si="29"/>
        <v>0.13966480446927373</v>
      </c>
      <c r="E51" s="38">
        <f t="shared" si="29"/>
        <v>0.13966480446927373</v>
      </c>
      <c r="F51" s="38">
        <f t="shared" si="29"/>
        <v>0.0931098696461825</v>
      </c>
      <c r="G51" s="38">
        <f t="shared" si="29"/>
        <v>0.13966480446927373</v>
      </c>
      <c r="H51" s="38">
        <f t="shared" si="29"/>
        <v>0.186219739292365</v>
      </c>
      <c r="I51" s="38">
        <f t="shared" si="29"/>
        <v>0.23277467411545624</v>
      </c>
      <c r="J51" s="38">
        <f t="shared" si="29"/>
        <v>0.6052141527001862</v>
      </c>
      <c r="K51" s="38">
        <f t="shared" si="29"/>
        <v>1.0242085661080074</v>
      </c>
      <c r="L51" s="38">
        <f t="shared" si="29"/>
        <v>0.74487895716946</v>
      </c>
      <c r="M51" s="38">
        <f t="shared" si="29"/>
        <v>0.7914338919925512</v>
      </c>
      <c r="N51" s="38">
        <f t="shared" si="29"/>
        <v>0.7914338919925512</v>
      </c>
      <c r="O51" s="38">
        <f t="shared" si="29"/>
        <v>68.85474860335195</v>
      </c>
      <c r="P51" s="38">
        <f t="shared" si="29"/>
        <v>1.2569832402234637</v>
      </c>
      <c r="Q51" s="38">
        <f t="shared" si="29"/>
        <v>75</v>
      </c>
      <c r="R51" s="38">
        <f t="shared" si="29"/>
        <v>0.5121042830540037</v>
      </c>
      <c r="S51" s="38">
        <f t="shared" si="29"/>
        <v>2.188081936685289</v>
      </c>
      <c r="T51" s="38">
        <f t="shared" si="29"/>
        <v>22.299813780260706</v>
      </c>
      <c r="U51" s="38">
        <f t="shared" si="29"/>
        <v>0</v>
      </c>
      <c r="V51" s="30">
        <f t="shared" si="26"/>
        <v>100</v>
      </c>
    </row>
    <row r="52" spans="1:22" ht="10.5">
      <c r="A52" s="14">
        <v>76</v>
      </c>
      <c r="B52" s="21" t="str">
        <f t="shared" si="24"/>
        <v>Isapre Fundación</v>
      </c>
      <c r="C52" s="38">
        <f aca="true" t="shared" si="30" ref="C52:U52">(C21/$V21)*100</f>
        <v>0.08120178643930166</v>
      </c>
      <c r="D52" s="38">
        <f t="shared" si="30"/>
        <v>0.10826904858573555</v>
      </c>
      <c r="E52" s="38">
        <f t="shared" si="30"/>
        <v>0.1421031262687779</v>
      </c>
      <c r="F52" s="38">
        <f t="shared" si="30"/>
        <v>0.2233049127080796</v>
      </c>
      <c r="G52" s="38">
        <f t="shared" si="30"/>
        <v>0.2842062525375558</v>
      </c>
      <c r="H52" s="38">
        <f t="shared" si="30"/>
        <v>0.6699147381242387</v>
      </c>
      <c r="I52" s="38">
        <f t="shared" si="30"/>
        <v>0.4669102720259845</v>
      </c>
      <c r="J52" s="38">
        <f t="shared" si="30"/>
        <v>4.635268642576803</v>
      </c>
      <c r="K52" s="38">
        <f t="shared" si="30"/>
        <v>4.053322506428475</v>
      </c>
      <c r="L52" s="38">
        <f t="shared" si="30"/>
        <v>3.8232507781837866</v>
      </c>
      <c r="M52" s="38">
        <f t="shared" si="30"/>
        <v>3.5661117877926647</v>
      </c>
      <c r="N52" s="38">
        <f t="shared" si="30"/>
        <v>3.8909189335498717</v>
      </c>
      <c r="O52" s="38">
        <f t="shared" si="30"/>
        <v>29.46271484639329</v>
      </c>
      <c r="P52" s="38">
        <f t="shared" si="30"/>
        <v>1.7323047773717688</v>
      </c>
      <c r="Q52" s="38">
        <f t="shared" si="30"/>
        <v>53.139802408986334</v>
      </c>
      <c r="R52" s="38">
        <f t="shared" si="30"/>
        <v>0.3045066991473812</v>
      </c>
      <c r="S52" s="38">
        <f t="shared" si="30"/>
        <v>3.843551224793612</v>
      </c>
      <c r="T52" s="38">
        <f t="shared" si="30"/>
        <v>42.71213966707268</v>
      </c>
      <c r="U52" s="38">
        <f t="shared" si="30"/>
        <v>0</v>
      </c>
      <c r="V52" s="30">
        <f t="shared" si="26"/>
        <v>100</v>
      </c>
    </row>
    <row r="53" spans="1:22" ht="10.5">
      <c r="A53" s="14">
        <v>94</v>
      </c>
      <c r="B53" s="21" t="str">
        <f t="shared" si="24"/>
        <v>Cruz del Norte</v>
      </c>
      <c r="C53" s="38">
        <f aca="true" t="shared" si="31" ref="C53:U53">(C22/$V22)*100</f>
        <v>0.17050298380221654</v>
      </c>
      <c r="D53" s="38">
        <f t="shared" si="31"/>
        <v>0.08525149190110827</v>
      </c>
      <c r="E53" s="38">
        <f t="shared" si="31"/>
        <v>0</v>
      </c>
      <c r="F53" s="38">
        <f t="shared" si="31"/>
        <v>0</v>
      </c>
      <c r="G53" s="38">
        <f t="shared" si="31"/>
        <v>0.17050298380221654</v>
      </c>
      <c r="H53" s="38">
        <f t="shared" si="31"/>
        <v>1.0230179028132993</v>
      </c>
      <c r="I53" s="38">
        <f t="shared" si="31"/>
        <v>0.2557544757033248</v>
      </c>
      <c r="J53" s="38">
        <f t="shared" si="31"/>
        <v>3.154305200341006</v>
      </c>
      <c r="K53" s="38">
        <f t="shared" si="31"/>
        <v>10.230179028132993</v>
      </c>
      <c r="L53" s="38">
        <f t="shared" si="31"/>
        <v>18.414322250639387</v>
      </c>
      <c r="M53" s="38">
        <f t="shared" si="31"/>
        <v>14.492753623188406</v>
      </c>
      <c r="N53" s="38">
        <f t="shared" si="31"/>
        <v>13.469735720375105</v>
      </c>
      <c r="O53" s="38">
        <f t="shared" si="31"/>
        <v>35.208866155157715</v>
      </c>
      <c r="P53" s="38">
        <f t="shared" si="31"/>
        <v>0.6820119352088662</v>
      </c>
      <c r="Q53" s="38">
        <f t="shared" si="31"/>
        <v>97.35720375106564</v>
      </c>
      <c r="R53" s="38">
        <f t="shared" si="31"/>
        <v>0.08525149190110827</v>
      </c>
      <c r="S53" s="38">
        <f t="shared" si="31"/>
        <v>0</v>
      </c>
      <c r="T53" s="38">
        <f t="shared" si="31"/>
        <v>2.557544757033248</v>
      </c>
      <c r="U53" s="38">
        <f t="shared" si="31"/>
        <v>0</v>
      </c>
      <c r="V53" s="30">
        <f t="shared" si="26"/>
        <v>99.99999999999999</v>
      </c>
    </row>
    <row r="54" spans="1:22" ht="10.5">
      <c r="A54" s="14"/>
      <c r="B54" s="14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</row>
    <row r="55" spans="1:22" ht="10.5">
      <c r="A55" s="119"/>
      <c r="B55" s="119" t="s">
        <v>49</v>
      </c>
      <c r="C55" s="152">
        <f aca="true" t="shared" si="32" ref="C55:U55">(C24/$V24)*100</f>
        <v>0.12222493833196293</v>
      </c>
      <c r="D55" s="152">
        <f t="shared" si="32"/>
        <v>0.1066690370897131</v>
      </c>
      <c r="E55" s="152">
        <f t="shared" si="32"/>
        <v>0.18444854330096225</v>
      </c>
      <c r="F55" s="152">
        <f t="shared" si="32"/>
        <v>0.20889353096735483</v>
      </c>
      <c r="G55" s="152">
        <f t="shared" si="32"/>
        <v>0.27111713593635417</v>
      </c>
      <c r="H55" s="152">
        <f t="shared" si="32"/>
        <v>0.5222338274183871</v>
      </c>
      <c r="I55" s="152">
        <f t="shared" si="32"/>
        <v>0.3800084446321029</v>
      </c>
      <c r="J55" s="152">
        <f t="shared" si="32"/>
        <v>2.2889397542167607</v>
      </c>
      <c r="K55" s="152">
        <f t="shared" si="32"/>
        <v>2.4733882975177224</v>
      </c>
      <c r="L55" s="152">
        <f t="shared" si="32"/>
        <v>2.5111669148203295</v>
      </c>
      <c r="M55" s="152">
        <f t="shared" si="32"/>
        <v>2.3022733838529748</v>
      </c>
      <c r="N55" s="152">
        <f t="shared" si="32"/>
        <v>2.522278272850508</v>
      </c>
      <c r="O55" s="152">
        <f t="shared" si="32"/>
        <v>46.409920220449344</v>
      </c>
      <c r="P55" s="152">
        <f t="shared" si="32"/>
        <v>1.4311429142869843</v>
      </c>
      <c r="Q55" s="152">
        <f t="shared" si="32"/>
        <v>61.73470521567146</v>
      </c>
      <c r="R55" s="152">
        <f t="shared" si="32"/>
        <v>0.4911220249338874</v>
      </c>
      <c r="S55" s="152">
        <f t="shared" si="32"/>
        <v>6.46014355874575</v>
      </c>
      <c r="T55" s="152">
        <f t="shared" si="32"/>
        <v>31.314029200648903</v>
      </c>
      <c r="U55" s="152">
        <f t="shared" si="32"/>
        <v>0</v>
      </c>
      <c r="V55" s="153">
        <f>SUM(Q55:U55)</f>
        <v>100</v>
      </c>
    </row>
    <row r="56" spans="1:22" ht="10.5">
      <c r="A56" s="14"/>
      <c r="B56" s="14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</row>
    <row r="57" spans="1:22" ht="11.25" thickBot="1">
      <c r="A57" s="122"/>
      <c r="B57" s="122" t="s">
        <v>50</v>
      </c>
      <c r="C57" s="154">
        <f aca="true" t="shared" si="33" ref="C57:U57">(C26/$V26)*100</f>
        <v>0.40641211985322223</v>
      </c>
      <c r="D57" s="154">
        <f t="shared" si="33"/>
        <v>0.290697102666428</v>
      </c>
      <c r="E57" s="154">
        <f t="shared" si="33"/>
        <v>0.6209929987497533</v>
      </c>
      <c r="F57" s="154">
        <f t="shared" si="33"/>
        <v>1.3139718835454557</v>
      </c>
      <c r="G57" s="154">
        <f t="shared" si="33"/>
        <v>1.5596286367459757</v>
      </c>
      <c r="H57" s="154">
        <f t="shared" si="33"/>
        <v>2.3578327921279696</v>
      </c>
      <c r="I57" s="154">
        <f t="shared" si="33"/>
        <v>1.9156244120005324</v>
      </c>
      <c r="J57" s="154">
        <f t="shared" si="33"/>
        <v>5.443653998330819</v>
      </c>
      <c r="K57" s="154">
        <f t="shared" si="33"/>
        <v>5.776047843734245</v>
      </c>
      <c r="L57" s="154">
        <f t="shared" si="33"/>
        <v>5.853475285829204</v>
      </c>
      <c r="M57" s="154">
        <f t="shared" si="33"/>
        <v>5.403202913002631</v>
      </c>
      <c r="N57" s="154">
        <f t="shared" si="33"/>
        <v>4.900547368089798</v>
      </c>
      <c r="O57" s="154">
        <f t="shared" si="33"/>
        <v>41.24791270432879</v>
      </c>
      <c r="P57" s="154">
        <f t="shared" si="33"/>
        <v>7.537931907121161</v>
      </c>
      <c r="Q57" s="154">
        <f t="shared" si="33"/>
        <v>84.62793196612598</v>
      </c>
      <c r="R57" s="154">
        <f t="shared" si="33"/>
        <v>3.3766494307017836</v>
      </c>
      <c r="S57" s="154">
        <f t="shared" si="33"/>
        <v>5.517672272780615</v>
      </c>
      <c r="T57" s="154">
        <f t="shared" si="33"/>
        <v>6.477746330391615</v>
      </c>
      <c r="U57" s="154">
        <f t="shared" si="33"/>
        <v>0</v>
      </c>
      <c r="V57" s="155">
        <f>SUM(Q57:U57)</f>
        <v>100</v>
      </c>
    </row>
    <row r="58" spans="1:22" ht="10.5">
      <c r="A58" s="14"/>
      <c r="B58" s="14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</row>
    <row r="59" spans="1:22" ht="11.25" thickBot="1">
      <c r="A59" s="34"/>
      <c r="B59" s="35" t="s">
        <v>51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</row>
    <row r="60" spans="2:23" ht="10.5">
      <c r="B60" s="21" t="str">
        <f>+'Cartera vigente por mes'!B26</f>
        <v>Fuente: Superintendencia de Salud, Archivo Maestro de Beneficiarios.</v>
      </c>
      <c r="C60" s="14"/>
      <c r="D60" s="14"/>
      <c r="E60" s="14"/>
      <c r="F60" s="14"/>
      <c r="G60" s="14"/>
      <c r="H60" s="14"/>
      <c r="I60" s="14"/>
      <c r="J60" s="14"/>
      <c r="K60" s="21" t="s">
        <v>1</v>
      </c>
      <c r="L60" s="21" t="s">
        <v>1</v>
      </c>
      <c r="M60" s="21" t="s">
        <v>1</v>
      </c>
      <c r="N60" s="21"/>
      <c r="O60" s="21" t="s">
        <v>1</v>
      </c>
      <c r="P60" s="14"/>
      <c r="Q60" s="21" t="s">
        <v>1</v>
      </c>
      <c r="R60" s="14"/>
      <c r="S60" s="14"/>
      <c r="T60" s="14"/>
      <c r="U60" s="14"/>
      <c r="V60" s="14"/>
      <c r="W60" s="21" t="s">
        <v>1</v>
      </c>
    </row>
    <row r="61" spans="2:23" ht="10.5">
      <c r="B61" s="21" t="str">
        <f>+B30</f>
        <v>(*) Sin renta informada o renta igual a 0</v>
      </c>
      <c r="C61" s="14"/>
      <c r="D61" s="14"/>
      <c r="E61" s="14"/>
      <c r="F61" s="14"/>
      <c r="G61" s="14"/>
      <c r="H61" s="14"/>
      <c r="I61" s="14"/>
      <c r="J61" s="14"/>
      <c r="K61" s="21" t="s">
        <v>1</v>
      </c>
      <c r="L61" s="21" t="s">
        <v>1</v>
      </c>
      <c r="M61" s="21" t="s">
        <v>1</v>
      </c>
      <c r="N61" s="21"/>
      <c r="O61" s="21" t="s">
        <v>1</v>
      </c>
      <c r="P61" s="14"/>
      <c r="Q61" s="21" t="s">
        <v>1</v>
      </c>
      <c r="R61" s="14"/>
      <c r="S61" s="14"/>
      <c r="T61" s="14"/>
      <c r="U61" s="14"/>
      <c r="V61" s="14"/>
      <c r="W61" s="21" t="s">
        <v>1</v>
      </c>
    </row>
    <row r="62" ht="10.5"/>
    <row r="63" spans="1:22" ht="14.25">
      <c r="A63" s="10" t="s">
        <v>224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</row>
    <row r="64" ht="10.5"/>
    <row r="65" ht="10.5"/>
    <row r="66" ht="10.5"/>
    <row r="67" ht="10.5"/>
    <row r="68" ht="10.5"/>
    <row r="69" ht="10.5"/>
    <row r="70" ht="10.5"/>
    <row r="71" ht="10.5"/>
    <row r="72" ht="10.5"/>
    <row r="73" ht="10.5"/>
    <row r="74" ht="10.5"/>
  </sheetData>
  <sheetProtection/>
  <mergeCells count="5">
    <mergeCell ref="A1:V1"/>
    <mergeCell ref="A32:V32"/>
    <mergeCell ref="A63:V63"/>
    <mergeCell ref="B2:V2"/>
    <mergeCell ref="B3:V3"/>
  </mergeCells>
  <hyperlinks>
    <hyperlink ref="A1" location="Indice!A1" display="Volver"/>
    <hyperlink ref="A32" location="Indice!A1" display="Volver"/>
    <hyperlink ref="A63" location="Indice!A1" display="Volver"/>
  </hyperlinks>
  <printOptions horizontalCentered="1" verticalCentered="1"/>
  <pageMargins left="0.5905511811023623" right="0.5905511811023623" top="0.3937007874015748" bottom="0.3937007874015748" header="0" footer="0"/>
  <pageSetup fitToHeight="1" fitToWidth="1" horizontalDpi="600" verticalDpi="600" orientation="landscape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S94"/>
  <sheetViews>
    <sheetView showGridLines="0" zoomScale="75" zoomScaleNormal="75" zoomScalePageLayoutView="0" workbookViewId="0" topLeftCell="A1">
      <selection activeCell="A1" sqref="A1:U1"/>
    </sheetView>
  </sheetViews>
  <sheetFormatPr defaultColWidth="0" defaultRowHeight="15" zeroHeight="1"/>
  <cols>
    <col min="1" max="1" width="3.69921875" style="11" bestFit="1" customWidth="1"/>
    <col min="2" max="2" width="18.5" style="11" customWidth="1"/>
    <col min="3" max="3" width="7.19921875" style="11" bestFit="1" customWidth="1"/>
    <col min="4" max="4" width="7.69921875" style="11" bestFit="1" customWidth="1"/>
    <col min="5" max="6" width="7.19921875" style="11" bestFit="1" customWidth="1"/>
    <col min="7" max="7" width="8.19921875" style="11" bestFit="1" customWidth="1"/>
    <col min="8" max="9" width="7.19921875" style="11" bestFit="1" customWidth="1"/>
    <col min="10" max="10" width="8.19921875" style="11" bestFit="1" customWidth="1"/>
    <col min="11" max="12" width="7.19921875" style="11" bestFit="1" customWidth="1"/>
    <col min="13" max="13" width="6.5" style="11" bestFit="1" customWidth="1"/>
    <col min="14" max="14" width="7.19921875" style="11" bestFit="1" customWidth="1"/>
    <col min="15" max="16" width="7.09765625" style="11" customWidth="1"/>
    <col min="17" max="17" width="8.09765625" style="11" bestFit="1" customWidth="1"/>
    <col min="18" max="18" width="7" style="11" hidden="1" customWidth="1"/>
    <col min="19" max="19" width="9.09765625" style="11" bestFit="1" customWidth="1"/>
    <col min="20" max="20" width="6.09765625" style="11" bestFit="1" customWidth="1"/>
    <col min="21" max="21" width="6.59765625" style="11" bestFit="1" customWidth="1"/>
    <col min="22" max="22" width="0" style="11" hidden="1" customWidth="1"/>
    <col min="23" max="23" width="12" style="87" hidden="1" customWidth="1"/>
    <col min="24" max="24" width="8.59765625" style="11" hidden="1" customWidth="1"/>
    <col min="25" max="25" width="2.8984375" style="11" hidden="1" customWidth="1"/>
    <col min="26" max="27" width="4.69921875" style="11" hidden="1" customWidth="1"/>
    <col min="28" max="16384" width="0" style="11" hidden="1" customWidth="1"/>
  </cols>
  <sheetData>
    <row r="1" spans="1:21" ht="14.25">
      <c r="A1" s="10" t="s">
        <v>224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2:253" ht="13.5">
      <c r="B2" s="12" t="s">
        <v>85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31"/>
      <c r="W2" s="88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  <c r="IP2" s="31"/>
      <c r="IQ2" s="31"/>
      <c r="IR2" s="31"/>
      <c r="IS2" s="31"/>
    </row>
    <row r="3" spans="2:253" ht="13.5">
      <c r="B3" s="12" t="s">
        <v>267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1"/>
      <c r="IQ3" s="31"/>
      <c r="IR3" s="31"/>
      <c r="IS3" s="31"/>
    </row>
    <row r="4" spans="1:253" ht="11.25" thickBot="1">
      <c r="A4" s="18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</row>
    <row r="5" spans="1:253" ht="10.5">
      <c r="A5" s="127" t="s">
        <v>1</v>
      </c>
      <c r="B5" s="127" t="s">
        <v>1</v>
      </c>
      <c r="C5" s="158" t="s">
        <v>86</v>
      </c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9"/>
      <c r="T5" s="160" t="s">
        <v>222</v>
      </c>
      <c r="U5" s="160"/>
      <c r="V5" s="31"/>
      <c r="W5" s="89" t="s">
        <v>87</v>
      </c>
      <c r="Z5" s="90" t="s">
        <v>88</v>
      </c>
      <c r="AA5" s="90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</row>
    <row r="6" spans="1:253" ht="15.75" customHeight="1">
      <c r="A6" s="135" t="s">
        <v>37</v>
      </c>
      <c r="B6" s="135" t="s">
        <v>38</v>
      </c>
      <c r="C6" s="146" t="s">
        <v>89</v>
      </c>
      <c r="D6" s="146" t="s">
        <v>90</v>
      </c>
      <c r="E6" s="146" t="s">
        <v>91</v>
      </c>
      <c r="F6" s="146" t="s">
        <v>92</v>
      </c>
      <c r="G6" s="146" t="s">
        <v>93</v>
      </c>
      <c r="H6" s="146" t="s">
        <v>94</v>
      </c>
      <c r="I6" s="146" t="s">
        <v>95</v>
      </c>
      <c r="J6" s="146" t="s">
        <v>96</v>
      </c>
      <c r="K6" s="146" t="s">
        <v>97</v>
      </c>
      <c r="L6" s="146" t="s">
        <v>98</v>
      </c>
      <c r="M6" s="146" t="s">
        <v>99</v>
      </c>
      <c r="N6" s="146" t="s">
        <v>100</v>
      </c>
      <c r="O6" s="146" t="s">
        <v>238</v>
      </c>
      <c r="P6" s="146" t="s">
        <v>239</v>
      </c>
      <c r="Q6" s="146" t="s">
        <v>101</v>
      </c>
      <c r="R6" s="146" t="s">
        <v>215</v>
      </c>
      <c r="S6" s="146" t="s">
        <v>4</v>
      </c>
      <c r="T6" s="161" t="s">
        <v>102</v>
      </c>
      <c r="U6" s="161" t="s">
        <v>86</v>
      </c>
      <c r="V6" s="31"/>
      <c r="W6" s="91" t="s">
        <v>103</v>
      </c>
      <c r="Z6" s="92" t="s">
        <v>104</v>
      </c>
      <c r="AA6" s="92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  <c r="IM6" s="31"/>
      <c r="IN6" s="31"/>
      <c r="IO6" s="31"/>
      <c r="IP6" s="31"/>
      <c r="IQ6" s="31"/>
      <c r="IR6" s="31"/>
      <c r="IS6" s="31"/>
    </row>
    <row r="7" spans="1:253" ht="10.5">
      <c r="A7" s="14">
        <v>67</v>
      </c>
      <c r="B7" s="21" t="str">
        <f>+'Cotizantes por renta'!B7</f>
        <v>Colmena Golden Cross</v>
      </c>
      <c r="C7" s="30">
        <v>2523</v>
      </c>
      <c r="D7" s="30">
        <v>9008</v>
      </c>
      <c r="E7" s="30">
        <v>2313</v>
      </c>
      <c r="F7" s="30">
        <v>4843</v>
      </c>
      <c r="G7" s="30">
        <v>12504</v>
      </c>
      <c r="H7" s="30">
        <v>6811</v>
      </c>
      <c r="I7" s="30">
        <v>10511</v>
      </c>
      <c r="J7" s="30">
        <v>9062</v>
      </c>
      <c r="K7" s="30">
        <v>6746</v>
      </c>
      <c r="L7" s="30">
        <v>6990</v>
      </c>
      <c r="M7" s="30">
        <v>760</v>
      </c>
      <c r="N7" s="30">
        <v>2726</v>
      </c>
      <c r="O7" s="30">
        <v>2471</v>
      </c>
      <c r="P7" s="30">
        <v>2810</v>
      </c>
      <c r="Q7" s="30">
        <v>165666</v>
      </c>
      <c r="R7" s="30"/>
      <c r="S7" s="33">
        <f aca="true" t="shared" si="0" ref="S7:S13">SUM(C7:R7)</f>
        <v>245744</v>
      </c>
      <c r="T7" s="93">
        <f>Q7/S7</f>
        <v>0.674140569047464</v>
      </c>
      <c r="U7" s="93">
        <f aca="true" t="shared" si="1" ref="U7:U13">1-T7</f>
        <v>0.325859430952536</v>
      </c>
      <c r="V7" s="31"/>
      <c r="W7" s="25"/>
      <c r="Z7" s="23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</row>
    <row r="8" spans="1:253" ht="10.5">
      <c r="A8" s="14">
        <v>78</v>
      </c>
      <c r="B8" s="21" t="str">
        <f>+'Cotizantes por renta'!B8</f>
        <v>Isapre Cruz Blanca S.A.</v>
      </c>
      <c r="C8" s="30">
        <v>8182</v>
      </c>
      <c r="D8" s="30">
        <v>24216</v>
      </c>
      <c r="E8" s="30">
        <v>3473</v>
      </c>
      <c r="F8" s="30">
        <v>6196</v>
      </c>
      <c r="G8" s="30">
        <v>19717</v>
      </c>
      <c r="H8" s="30">
        <v>7560</v>
      </c>
      <c r="I8" s="30">
        <v>6191</v>
      </c>
      <c r="J8" s="30">
        <v>12794</v>
      </c>
      <c r="K8" s="30">
        <v>9573</v>
      </c>
      <c r="L8" s="30">
        <v>8106</v>
      </c>
      <c r="M8" s="30">
        <v>1323</v>
      </c>
      <c r="N8" s="30">
        <v>2136</v>
      </c>
      <c r="O8" s="30">
        <v>2464</v>
      </c>
      <c r="P8" s="30">
        <v>2762</v>
      </c>
      <c r="Q8" s="30">
        <v>184703</v>
      </c>
      <c r="R8" s="30"/>
      <c r="S8" s="33">
        <f t="shared" si="0"/>
        <v>299396</v>
      </c>
      <c r="T8" s="93">
        <f>Q8/S8</f>
        <v>0.6169187297091477</v>
      </c>
      <c r="U8" s="93">
        <f t="shared" si="1"/>
        <v>0.38308127029085226</v>
      </c>
      <c r="V8" s="31"/>
      <c r="W8" s="25"/>
      <c r="Z8" s="23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  <c r="IM8" s="31"/>
      <c r="IN8" s="31"/>
      <c r="IO8" s="31"/>
      <c r="IP8" s="31"/>
      <c r="IQ8" s="31"/>
      <c r="IR8" s="31"/>
      <c r="IS8" s="31"/>
    </row>
    <row r="9" spans="1:253" ht="10.5">
      <c r="A9" s="14">
        <v>80</v>
      </c>
      <c r="B9" s="21" t="str">
        <f>+'Cotizantes por renta'!B9</f>
        <v>Vida Tres</v>
      </c>
      <c r="C9" s="30">
        <v>39</v>
      </c>
      <c r="D9" s="30">
        <v>66</v>
      </c>
      <c r="E9" s="30">
        <v>19</v>
      </c>
      <c r="F9" s="30">
        <v>114</v>
      </c>
      <c r="G9" s="30">
        <v>8270</v>
      </c>
      <c r="H9" s="30">
        <v>272</v>
      </c>
      <c r="I9" s="30">
        <v>696</v>
      </c>
      <c r="J9" s="30">
        <v>4179</v>
      </c>
      <c r="K9" s="30">
        <v>1714</v>
      </c>
      <c r="L9" s="30">
        <v>2126</v>
      </c>
      <c r="M9" s="30">
        <v>17</v>
      </c>
      <c r="N9" s="30">
        <v>13</v>
      </c>
      <c r="O9" s="30">
        <v>726</v>
      </c>
      <c r="P9" s="30">
        <v>18</v>
      </c>
      <c r="Q9" s="30">
        <v>53632</v>
      </c>
      <c r="R9" s="30"/>
      <c r="S9" s="33">
        <f t="shared" si="0"/>
        <v>71901</v>
      </c>
      <c r="T9" s="93">
        <f>Q9/S9</f>
        <v>0.7459145213557531</v>
      </c>
      <c r="U9" s="93">
        <f t="shared" si="1"/>
        <v>0.2540854786442469</v>
      </c>
      <c r="V9" s="31"/>
      <c r="W9" s="25"/>
      <c r="Z9" s="23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  <c r="IQ9" s="31"/>
      <c r="IR9" s="31"/>
      <c r="IS9" s="31"/>
    </row>
    <row r="10" spans="1:253" ht="10.5">
      <c r="A10" s="14">
        <v>81</v>
      </c>
      <c r="B10" s="21" t="str">
        <f>+'Cotizantes por renta'!B10</f>
        <v>Ferrosalud</v>
      </c>
      <c r="C10" s="30">
        <v>2</v>
      </c>
      <c r="D10" s="30"/>
      <c r="E10" s="30">
        <v>1</v>
      </c>
      <c r="F10" s="30">
        <v>11</v>
      </c>
      <c r="G10" s="30">
        <v>364</v>
      </c>
      <c r="H10" s="30">
        <v>39</v>
      </c>
      <c r="I10" s="30">
        <v>36</v>
      </c>
      <c r="J10" s="30">
        <v>102</v>
      </c>
      <c r="K10" s="30">
        <v>66</v>
      </c>
      <c r="L10" s="30">
        <v>10</v>
      </c>
      <c r="M10" s="30">
        <v>7</v>
      </c>
      <c r="N10" s="30"/>
      <c r="O10" s="30">
        <v>8</v>
      </c>
      <c r="P10" s="30">
        <v>1</v>
      </c>
      <c r="Q10" s="30">
        <v>11367</v>
      </c>
      <c r="R10" s="30"/>
      <c r="S10" s="33">
        <f>SUM(C10:R10)</f>
        <v>12014</v>
      </c>
      <c r="T10" s="93">
        <f>Q10/S10</f>
        <v>0.9461461628100549</v>
      </c>
      <c r="U10" s="93">
        <f>1-T10</f>
        <v>0.053853837189945075</v>
      </c>
      <c r="V10" s="31"/>
      <c r="W10" s="25"/>
      <c r="Z10" s="23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</row>
    <row r="11" spans="1:253" ht="10.5">
      <c r="A11" s="14">
        <v>88</v>
      </c>
      <c r="B11" s="21" t="str">
        <f>+'Cotizantes por renta'!B11</f>
        <v>Mas Vida</v>
      </c>
      <c r="C11" s="30">
        <v>4801</v>
      </c>
      <c r="D11" s="30">
        <v>15277</v>
      </c>
      <c r="E11" s="30">
        <v>5744</v>
      </c>
      <c r="F11" s="30">
        <v>4435</v>
      </c>
      <c r="G11" s="30">
        <v>19753</v>
      </c>
      <c r="H11" s="30">
        <v>15194</v>
      </c>
      <c r="I11" s="30">
        <v>5884</v>
      </c>
      <c r="J11" s="30">
        <v>39842</v>
      </c>
      <c r="K11" s="30">
        <v>10880</v>
      </c>
      <c r="L11" s="30">
        <v>16410</v>
      </c>
      <c r="M11" s="30">
        <v>998</v>
      </c>
      <c r="N11" s="30">
        <v>4168</v>
      </c>
      <c r="O11" s="30">
        <v>6406</v>
      </c>
      <c r="P11" s="30">
        <v>1314</v>
      </c>
      <c r="Q11" s="30">
        <v>53009</v>
      </c>
      <c r="R11" s="30"/>
      <c r="S11" s="33">
        <f t="shared" si="0"/>
        <v>204115</v>
      </c>
      <c r="T11" s="93">
        <f>J11/S11</f>
        <v>0.19519388579967176</v>
      </c>
      <c r="U11" s="93">
        <f t="shared" si="1"/>
        <v>0.8048061142003282</v>
      </c>
      <c r="V11" s="31"/>
      <c r="W11" s="25"/>
      <c r="Z11" s="23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</row>
    <row r="12" spans="1:253" ht="10.5">
      <c r="A12" s="14">
        <v>99</v>
      </c>
      <c r="B12" s="21" t="str">
        <f>+'Cotizantes por renta'!B12</f>
        <v>Isapre Banmédica</v>
      </c>
      <c r="C12" s="30">
        <v>4778</v>
      </c>
      <c r="D12" s="30">
        <v>8026</v>
      </c>
      <c r="E12" s="30">
        <v>4143</v>
      </c>
      <c r="F12" s="30">
        <v>7678</v>
      </c>
      <c r="G12" s="30">
        <v>18443</v>
      </c>
      <c r="H12" s="30">
        <v>6609</v>
      </c>
      <c r="I12" s="30">
        <v>6762</v>
      </c>
      <c r="J12" s="30">
        <v>12573</v>
      </c>
      <c r="K12" s="30">
        <v>5449</v>
      </c>
      <c r="L12" s="30">
        <v>5727</v>
      </c>
      <c r="M12" s="30">
        <v>710</v>
      </c>
      <c r="N12" s="30">
        <v>2437</v>
      </c>
      <c r="O12" s="30">
        <v>2169</v>
      </c>
      <c r="P12" s="30">
        <v>2783</v>
      </c>
      <c r="Q12" s="30">
        <v>227998</v>
      </c>
      <c r="R12" s="30"/>
      <c r="S12" s="33">
        <f t="shared" si="0"/>
        <v>316285</v>
      </c>
      <c r="T12" s="93">
        <f>Q12/S12</f>
        <v>0.7208625132396415</v>
      </c>
      <c r="U12" s="93">
        <f t="shared" si="1"/>
        <v>0.27913748676035854</v>
      </c>
      <c r="V12" s="31"/>
      <c r="W12" s="25"/>
      <c r="Z12" s="23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</row>
    <row r="13" spans="1:253" ht="10.5">
      <c r="A13" s="14">
        <v>107</v>
      </c>
      <c r="B13" s="21" t="str">
        <f>+'Cotizantes por renta'!B13</f>
        <v>Consalud S.A.</v>
      </c>
      <c r="C13" s="30">
        <v>10416</v>
      </c>
      <c r="D13" s="30">
        <v>10571</v>
      </c>
      <c r="E13" s="30">
        <v>3024</v>
      </c>
      <c r="F13" s="30">
        <v>4997</v>
      </c>
      <c r="G13" s="30">
        <v>26241</v>
      </c>
      <c r="H13" s="30">
        <v>7125</v>
      </c>
      <c r="I13" s="30">
        <v>7956</v>
      </c>
      <c r="J13" s="30">
        <v>27124</v>
      </c>
      <c r="K13" s="30">
        <v>8578</v>
      </c>
      <c r="L13" s="30">
        <v>14451</v>
      </c>
      <c r="M13" s="30">
        <v>1614</v>
      </c>
      <c r="N13" s="30">
        <v>4695</v>
      </c>
      <c r="O13" s="30">
        <v>4515</v>
      </c>
      <c r="P13" s="30">
        <v>3263</v>
      </c>
      <c r="Q13" s="30">
        <v>196275</v>
      </c>
      <c r="R13" s="30"/>
      <c r="S13" s="33">
        <f t="shared" si="0"/>
        <v>330845</v>
      </c>
      <c r="T13" s="93">
        <f>Q13/S13</f>
        <v>0.5932536384107362</v>
      </c>
      <c r="U13" s="93">
        <f t="shared" si="1"/>
        <v>0.4067463615892638</v>
      </c>
      <c r="V13" s="31"/>
      <c r="W13" s="25"/>
      <c r="Z13" s="23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</row>
    <row r="14" spans="1:253" ht="10.5">
      <c r="A14" s="14"/>
      <c r="B14" s="14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94"/>
      <c r="U14" s="94"/>
      <c r="V14" s="31"/>
      <c r="W14" s="25"/>
      <c r="Z14" s="23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24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</row>
    <row r="15" spans="1:253" ht="10.5">
      <c r="A15" s="118"/>
      <c r="B15" s="119" t="s">
        <v>43</v>
      </c>
      <c r="C15" s="139">
        <f aca="true" t="shared" si="2" ref="C15:S15">SUM(C7:C14)</f>
        <v>30741</v>
      </c>
      <c r="D15" s="139">
        <f t="shared" si="2"/>
        <v>67164</v>
      </c>
      <c r="E15" s="139">
        <f t="shared" si="2"/>
        <v>18717</v>
      </c>
      <c r="F15" s="139">
        <f t="shared" si="2"/>
        <v>28274</v>
      </c>
      <c r="G15" s="139">
        <f t="shared" si="2"/>
        <v>105292</v>
      </c>
      <c r="H15" s="139">
        <f t="shared" si="2"/>
        <v>43610</v>
      </c>
      <c r="I15" s="139">
        <f t="shared" si="2"/>
        <v>38036</v>
      </c>
      <c r="J15" s="139">
        <f t="shared" si="2"/>
        <v>105676</v>
      </c>
      <c r="K15" s="139">
        <f t="shared" si="2"/>
        <v>43006</v>
      </c>
      <c r="L15" s="139">
        <f t="shared" si="2"/>
        <v>53820</v>
      </c>
      <c r="M15" s="139">
        <f t="shared" si="2"/>
        <v>5429</v>
      </c>
      <c r="N15" s="139">
        <f t="shared" si="2"/>
        <v>16175</v>
      </c>
      <c r="O15" s="139">
        <f>SUM(O7:O14)</f>
        <v>18759</v>
      </c>
      <c r="P15" s="139">
        <f>SUM(P7:P14)</f>
        <v>12951</v>
      </c>
      <c r="Q15" s="139">
        <f t="shared" si="2"/>
        <v>892650</v>
      </c>
      <c r="R15" s="139">
        <f t="shared" si="2"/>
        <v>0</v>
      </c>
      <c r="S15" s="139">
        <f t="shared" si="2"/>
        <v>1480300</v>
      </c>
      <c r="T15" s="140">
        <f>+(+Q7+Q8+Q9+J11+Q12+Q13+Q10)/S15</f>
        <v>0.5941248395595488</v>
      </c>
      <c r="U15" s="140">
        <f>1-T15</f>
        <v>0.40587516044045124</v>
      </c>
      <c r="V15" s="24"/>
      <c r="W15" s="25"/>
      <c r="Z15" s="23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</row>
    <row r="16" spans="1:253" ht="10.5">
      <c r="A16" s="14"/>
      <c r="B16" s="14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94"/>
      <c r="U16" s="94"/>
      <c r="V16" s="31"/>
      <c r="W16" s="25"/>
      <c r="Z16" s="23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</row>
    <row r="17" spans="1:253" ht="10.5">
      <c r="A17" s="14">
        <v>62</v>
      </c>
      <c r="B17" s="21" t="str">
        <f>+'Cotizantes por renta'!B17</f>
        <v>San Lorenzo</v>
      </c>
      <c r="C17" s="30"/>
      <c r="D17" s="30">
        <v>5</v>
      </c>
      <c r="E17" s="30">
        <v>1118</v>
      </c>
      <c r="F17" s="30">
        <v>247</v>
      </c>
      <c r="G17" s="30">
        <v>17</v>
      </c>
      <c r="H17" s="30"/>
      <c r="I17" s="30">
        <v>2</v>
      </c>
      <c r="J17" s="30"/>
      <c r="K17" s="30">
        <v>2</v>
      </c>
      <c r="L17" s="30"/>
      <c r="M17" s="30"/>
      <c r="N17" s="30"/>
      <c r="O17" s="30"/>
      <c r="P17" s="30"/>
      <c r="Q17" s="30">
        <v>24</v>
      </c>
      <c r="R17" s="30"/>
      <c r="S17" s="33">
        <f aca="true" t="shared" si="3" ref="S17:S22">SUM(C17:R17)</f>
        <v>1415</v>
      </c>
      <c r="T17" s="93">
        <f>E17/S17</f>
        <v>0.7901060070671378</v>
      </c>
      <c r="U17" s="93">
        <f aca="true" t="shared" si="4" ref="U17:U22">1-T17</f>
        <v>0.20989399293286215</v>
      </c>
      <c r="V17" s="31"/>
      <c r="W17" s="25"/>
      <c r="Z17" s="23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</row>
    <row r="18" spans="1:253" ht="10.5">
      <c r="A18" s="14">
        <v>63</v>
      </c>
      <c r="B18" s="21" t="str">
        <f>+'Cotizantes por renta'!B18</f>
        <v>Fusat Ltda.</v>
      </c>
      <c r="C18" s="30">
        <v>2</v>
      </c>
      <c r="D18" s="30">
        <v>4</v>
      </c>
      <c r="E18" s="30">
        <v>1</v>
      </c>
      <c r="F18" s="30">
        <v>28</v>
      </c>
      <c r="G18" s="30">
        <v>218</v>
      </c>
      <c r="H18" s="30">
        <v>12193</v>
      </c>
      <c r="I18" s="30">
        <v>31</v>
      </c>
      <c r="J18" s="30">
        <v>14</v>
      </c>
      <c r="K18" s="30">
        <v>8</v>
      </c>
      <c r="L18" s="30">
        <v>3</v>
      </c>
      <c r="M18" s="30">
        <v>1</v>
      </c>
      <c r="N18" s="30"/>
      <c r="O18" s="30">
        <v>1</v>
      </c>
      <c r="P18" s="30"/>
      <c r="Q18" s="30">
        <v>478</v>
      </c>
      <c r="R18" s="30"/>
      <c r="S18" s="33">
        <f t="shared" si="3"/>
        <v>12982</v>
      </c>
      <c r="T18" s="93">
        <f>H18/S18</f>
        <v>0.9392235402865506</v>
      </c>
      <c r="U18" s="93">
        <f t="shared" si="4"/>
        <v>0.06077645971344936</v>
      </c>
      <c r="V18" s="31"/>
      <c r="W18" s="25"/>
      <c r="Z18" s="23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  <c r="IR18" s="31"/>
      <c r="IS18" s="31"/>
    </row>
    <row r="19" spans="1:253" ht="10.5">
      <c r="A19" s="14">
        <v>65</v>
      </c>
      <c r="B19" s="21" t="str">
        <f>+'Cotizantes por renta'!B19</f>
        <v>Chuquicamata</v>
      </c>
      <c r="C19" s="30">
        <v>101</v>
      </c>
      <c r="D19" s="30">
        <v>10870</v>
      </c>
      <c r="E19" s="30">
        <v>49</v>
      </c>
      <c r="F19" s="30">
        <v>151</v>
      </c>
      <c r="G19" s="30">
        <v>127</v>
      </c>
      <c r="H19" s="30">
        <v>32</v>
      </c>
      <c r="I19" s="30">
        <v>6</v>
      </c>
      <c r="J19" s="30">
        <v>22</v>
      </c>
      <c r="K19" s="30">
        <v>8</v>
      </c>
      <c r="L19" s="30">
        <v>6</v>
      </c>
      <c r="M19" s="30"/>
      <c r="N19" s="30"/>
      <c r="O19" s="30">
        <v>2</v>
      </c>
      <c r="P19" s="30">
        <v>51</v>
      </c>
      <c r="Q19" s="30">
        <v>1078</v>
      </c>
      <c r="R19" s="30"/>
      <c r="S19" s="33">
        <f t="shared" si="3"/>
        <v>12503</v>
      </c>
      <c r="T19" s="93">
        <f>D19/S19</f>
        <v>0.8693913460769416</v>
      </c>
      <c r="U19" s="93">
        <f t="shared" si="4"/>
        <v>0.13060865392305843</v>
      </c>
      <c r="V19" s="31"/>
      <c r="W19" s="25"/>
      <c r="Z19" s="23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O19" s="31"/>
      <c r="IP19" s="31"/>
      <c r="IQ19" s="31"/>
      <c r="IR19" s="31"/>
      <c r="IS19" s="31"/>
    </row>
    <row r="20" spans="1:253" ht="10.5">
      <c r="A20" s="14">
        <v>68</v>
      </c>
      <c r="B20" s="21" t="str">
        <f>+'Cotizantes por renta'!B20</f>
        <v>Río Blanco</v>
      </c>
      <c r="C20" s="30"/>
      <c r="D20" s="30">
        <v>4</v>
      </c>
      <c r="E20" s="30">
        <v>3</v>
      </c>
      <c r="F20" s="30">
        <v>55</v>
      </c>
      <c r="G20" s="30">
        <v>1823</v>
      </c>
      <c r="H20" s="30">
        <v>25</v>
      </c>
      <c r="I20" s="30">
        <v>9</v>
      </c>
      <c r="J20" s="30">
        <v>11</v>
      </c>
      <c r="K20" s="30">
        <v>1</v>
      </c>
      <c r="L20" s="30"/>
      <c r="M20" s="30"/>
      <c r="N20" s="30"/>
      <c r="O20" s="30"/>
      <c r="P20" s="30"/>
      <c r="Q20" s="30">
        <v>217</v>
      </c>
      <c r="R20" s="30"/>
      <c r="S20" s="33">
        <f t="shared" si="3"/>
        <v>2148</v>
      </c>
      <c r="T20" s="93">
        <f>G20/S20</f>
        <v>0.8486964618249534</v>
      </c>
      <c r="U20" s="93">
        <f t="shared" si="4"/>
        <v>0.1513035381750466</v>
      </c>
      <c r="V20" s="31"/>
      <c r="W20" s="25"/>
      <c r="Z20" s="23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  <c r="IQ20" s="31"/>
      <c r="IR20" s="31"/>
      <c r="IS20" s="31"/>
    </row>
    <row r="21" spans="1:253" ht="10.5">
      <c r="A21" s="14">
        <v>76</v>
      </c>
      <c r="B21" s="21" t="str">
        <f>+'Cotizantes por renta'!B21</f>
        <v>Isapre Fundación</v>
      </c>
      <c r="C21" s="30">
        <v>164</v>
      </c>
      <c r="D21" s="30">
        <v>185</v>
      </c>
      <c r="E21" s="30">
        <v>124</v>
      </c>
      <c r="F21" s="30">
        <v>425</v>
      </c>
      <c r="G21" s="30">
        <v>1432</v>
      </c>
      <c r="H21" s="30">
        <v>470</v>
      </c>
      <c r="I21" s="30">
        <v>503</v>
      </c>
      <c r="J21" s="30">
        <v>1095</v>
      </c>
      <c r="K21" s="30">
        <v>671</v>
      </c>
      <c r="L21" s="30">
        <v>487</v>
      </c>
      <c r="M21" s="30">
        <v>66</v>
      </c>
      <c r="N21" s="30">
        <v>96</v>
      </c>
      <c r="O21" s="30">
        <v>258</v>
      </c>
      <c r="P21" s="30">
        <v>111</v>
      </c>
      <c r="Q21" s="30">
        <v>8691</v>
      </c>
      <c r="R21" s="30"/>
      <c r="S21" s="33">
        <f t="shared" si="3"/>
        <v>14778</v>
      </c>
      <c r="T21" s="93">
        <f>Q21/S21</f>
        <v>0.5881039382866423</v>
      </c>
      <c r="U21" s="93">
        <f t="shared" si="4"/>
        <v>0.4118960617133577</v>
      </c>
      <c r="V21" s="31"/>
      <c r="W21" s="25"/>
      <c r="Z21" s="23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  <c r="IR21" s="31"/>
      <c r="IS21" s="31"/>
    </row>
    <row r="22" spans="1:253" ht="10.5">
      <c r="A22" s="14">
        <v>94</v>
      </c>
      <c r="B22" s="21" t="str">
        <f>+'Cotizantes por renta'!B22</f>
        <v>Cruz del Norte</v>
      </c>
      <c r="C22" s="30">
        <v>7</v>
      </c>
      <c r="D22" s="30">
        <v>1054</v>
      </c>
      <c r="E22" s="30">
        <v>5</v>
      </c>
      <c r="F22" s="30">
        <v>95</v>
      </c>
      <c r="G22" s="30">
        <v>1</v>
      </c>
      <c r="H22" s="30"/>
      <c r="I22" s="30">
        <v>1</v>
      </c>
      <c r="J22" s="30">
        <v>1</v>
      </c>
      <c r="K22" s="30"/>
      <c r="L22" s="30"/>
      <c r="M22" s="30"/>
      <c r="N22" s="30"/>
      <c r="O22" s="30"/>
      <c r="P22" s="30">
        <v>7</v>
      </c>
      <c r="Q22" s="30">
        <v>2</v>
      </c>
      <c r="R22" s="30"/>
      <c r="S22" s="33">
        <f t="shared" si="3"/>
        <v>1173</v>
      </c>
      <c r="T22" s="93">
        <f>D22/S22</f>
        <v>0.8985507246376812</v>
      </c>
      <c r="U22" s="93">
        <f t="shared" si="4"/>
        <v>0.10144927536231885</v>
      </c>
      <c r="V22" s="31"/>
      <c r="W22" s="25"/>
      <c r="Z22" s="23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</row>
    <row r="23" spans="1:253" ht="10.5">
      <c r="A23" s="14"/>
      <c r="B23" s="14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94"/>
      <c r="U23" s="94"/>
      <c r="V23" s="31"/>
      <c r="W23" s="25"/>
      <c r="X23" s="23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24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1"/>
    </row>
    <row r="24" spans="1:253" ht="10.5">
      <c r="A24" s="119"/>
      <c r="B24" s="119" t="s">
        <v>49</v>
      </c>
      <c r="C24" s="139">
        <f aca="true" t="shared" si="5" ref="C24:S24">SUM(C17:C22)</f>
        <v>274</v>
      </c>
      <c r="D24" s="139">
        <f t="shared" si="5"/>
        <v>12122</v>
      </c>
      <c r="E24" s="139">
        <f t="shared" si="5"/>
        <v>1300</v>
      </c>
      <c r="F24" s="139">
        <f t="shared" si="5"/>
        <v>1001</v>
      </c>
      <c r="G24" s="139">
        <f t="shared" si="5"/>
        <v>3618</v>
      </c>
      <c r="H24" s="139">
        <f t="shared" si="5"/>
        <v>12720</v>
      </c>
      <c r="I24" s="139">
        <f t="shared" si="5"/>
        <v>552</v>
      </c>
      <c r="J24" s="139">
        <f t="shared" si="5"/>
        <v>1143</v>
      </c>
      <c r="K24" s="139">
        <f t="shared" si="5"/>
        <v>690</v>
      </c>
      <c r="L24" s="139">
        <f t="shared" si="5"/>
        <v>496</v>
      </c>
      <c r="M24" s="139">
        <f t="shared" si="5"/>
        <v>67</v>
      </c>
      <c r="N24" s="139">
        <f t="shared" si="5"/>
        <v>96</v>
      </c>
      <c r="O24" s="139">
        <f>SUM(O17:O22)</f>
        <v>261</v>
      </c>
      <c r="P24" s="139">
        <f>SUM(P17:P22)</f>
        <v>169</v>
      </c>
      <c r="Q24" s="139">
        <f t="shared" si="5"/>
        <v>10490</v>
      </c>
      <c r="R24" s="139">
        <f t="shared" si="5"/>
        <v>0</v>
      </c>
      <c r="S24" s="139">
        <f t="shared" si="5"/>
        <v>44999</v>
      </c>
      <c r="T24" s="140">
        <f>+(E17+H18+D19+G20+Q21+D22)/S24</f>
        <v>0.7944398764416987</v>
      </c>
      <c r="U24" s="140">
        <f>1-T24</f>
        <v>0.20556012355830133</v>
      </c>
      <c r="V24" s="31"/>
      <c r="W24" s="25">
        <f>((Q24*Q24+N24*N24+M24*M24+L24*L24+K24*K24+J24*J24+I24*I24+H24*H24+G24*G24+F24*F24+E24*E24+D24*D24+C24*C24)/S24^2)^0.5*100</f>
        <v>46.45479848536247</v>
      </c>
      <c r="X24" s="23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  <c r="IP24" s="31"/>
      <c r="IQ24" s="31"/>
      <c r="IR24" s="31"/>
      <c r="IS24" s="31"/>
    </row>
    <row r="25" spans="1:253" ht="10.5">
      <c r="A25" s="14"/>
      <c r="B25" s="14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94"/>
      <c r="U25" s="94"/>
      <c r="V25" s="31"/>
      <c r="W25" s="25"/>
      <c r="X25" s="23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  <c r="IQ25" s="31"/>
      <c r="IR25" s="31"/>
      <c r="IS25" s="31"/>
    </row>
    <row r="26" spans="1:253" ht="10.5">
      <c r="A26" s="141"/>
      <c r="B26" s="141" t="s">
        <v>50</v>
      </c>
      <c r="C26" s="139">
        <f aca="true" t="shared" si="6" ref="C26:S26">C15+C24</f>
        <v>31015</v>
      </c>
      <c r="D26" s="139">
        <f t="shared" si="6"/>
        <v>79286</v>
      </c>
      <c r="E26" s="139">
        <f t="shared" si="6"/>
        <v>20017</v>
      </c>
      <c r="F26" s="139">
        <f t="shared" si="6"/>
        <v>29275</v>
      </c>
      <c r="G26" s="139">
        <f t="shared" si="6"/>
        <v>108910</v>
      </c>
      <c r="H26" s="139">
        <f t="shared" si="6"/>
        <v>56330</v>
      </c>
      <c r="I26" s="139">
        <f t="shared" si="6"/>
        <v>38588</v>
      </c>
      <c r="J26" s="139">
        <f t="shared" si="6"/>
        <v>106819</v>
      </c>
      <c r="K26" s="139">
        <f t="shared" si="6"/>
        <v>43696</v>
      </c>
      <c r="L26" s="139">
        <f t="shared" si="6"/>
        <v>54316</v>
      </c>
      <c r="M26" s="139">
        <f t="shared" si="6"/>
        <v>5496</v>
      </c>
      <c r="N26" s="139">
        <f t="shared" si="6"/>
        <v>16271</v>
      </c>
      <c r="O26" s="139">
        <f>O15+O24</f>
        <v>19020</v>
      </c>
      <c r="P26" s="139">
        <f>P15+P24</f>
        <v>13120</v>
      </c>
      <c r="Q26" s="139">
        <f>Q15+Q24</f>
        <v>903140</v>
      </c>
      <c r="R26" s="139">
        <f t="shared" si="6"/>
        <v>0</v>
      </c>
      <c r="S26" s="139">
        <f t="shared" si="6"/>
        <v>1525299</v>
      </c>
      <c r="T26" s="140">
        <f>(+Q7+Q8+Q9+J11+Q12+Q13+E17+H18+D19+G20+Q21+Q10+D22)/S26</f>
        <v>0.6000344850419491</v>
      </c>
      <c r="U26" s="140">
        <f>1-T26</f>
        <v>0.3999655149580509</v>
      </c>
      <c r="V26" s="31"/>
      <c r="W26" s="25">
        <f>((Q26*Q26+N26*N26+M26*M26+L26*L26+K26*K26+J26*J26+I26*I26+H26*H26+G26*G26+F26*F26+E26*E26+D26*D26+C26*C26)/S26^2)^0.5*100</f>
        <v>60.701622584164994</v>
      </c>
      <c r="X26" s="23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  <c r="IP26" s="31"/>
      <c r="IQ26" s="31"/>
      <c r="IR26" s="31"/>
      <c r="IS26" s="31"/>
    </row>
    <row r="27" spans="1:253" ht="10.5">
      <c r="A27" s="14"/>
      <c r="B27" s="1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94"/>
      <c r="U27" s="94"/>
      <c r="V27" s="31"/>
      <c r="W27" s="88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  <c r="IP27" s="31"/>
      <c r="IQ27" s="31"/>
      <c r="IR27" s="31"/>
      <c r="IS27" s="31"/>
    </row>
    <row r="28" spans="1:253" ht="11.25" thickBot="1">
      <c r="A28" s="148"/>
      <c r="B28" s="149" t="s">
        <v>51</v>
      </c>
      <c r="C28" s="150">
        <f aca="true" t="shared" si="7" ref="C28:R28">(C26/$S26)</f>
        <v>0.02033371817591174</v>
      </c>
      <c r="D28" s="150">
        <f t="shared" si="7"/>
        <v>0.05198062806046552</v>
      </c>
      <c r="E28" s="150">
        <f t="shared" si="7"/>
        <v>0.013123328606391272</v>
      </c>
      <c r="F28" s="150">
        <f t="shared" si="7"/>
        <v>0.019192958233107082</v>
      </c>
      <c r="G28" s="150">
        <f t="shared" si="7"/>
        <v>0.07140239389129607</v>
      </c>
      <c r="H28" s="150">
        <f t="shared" si="7"/>
        <v>0.036930464125394434</v>
      </c>
      <c r="I28" s="150">
        <f t="shared" si="7"/>
        <v>0.025298646363762122</v>
      </c>
      <c r="J28" s="150">
        <f t="shared" si="7"/>
        <v>0.07003151513244288</v>
      </c>
      <c r="K28" s="150">
        <f t="shared" si="7"/>
        <v>0.028647497965972574</v>
      </c>
      <c r="L28" s="150">
        <f t="shared" si="7"/>
        <v>0.035610067272056165</v>
      </c>
      <c r="M28" s="150">
        <f t="shared" si="7"/>
        <v>0.0036032279572726397</v>
      </c>
      <c r="N28" s="150">
        <f t="shared" si="7"/>
        <v>0.010667416683548602</v>
      </c>
      <c r="O28" s="150">
        <f>(O26/$S26)</f>
        <v>0.012469686271347454</v>
      </c>
      <c r="P28" s="150">
        <f>(P26/$S26)</f>
        <v>0.008601592212412124</v>
      </c>
      <c r="Q28" s="150">
        <f>(Q26/$S26)</f>
        <v>0.5921068590486194</v>
      </c>
      <c r="R28" s="150">
        <f t="shared" si="7"/>
        <v>0</v>
      </c>
      <c r="S28" s="150">
        <f>SUM(C28:R28)</f>
        <v>1</v>
      </c>
      <c r="T28" s="162"/>
      <c r="U28" s="162"/>
      <c r="V28" s="31"/>
      <c r="W28" s="88"/>
      <c r="X28" s="23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  <c r="IS28" s="31"/>
    </row>
    <row r="29" spans="2:253" ht="10.5">
      <c r="B29" s="21" t="str">
        <f>+'Cotizantes por renta'!B29</f>
        <v>Fuente: Superintendencia de Salud, Archivo Maestro de Beneficiarios.</v>
      </c>
      <c r="C29" s="23"/>
      <c r="D29" s="23"/>
      <c r="E29" s="23"/>
      <c r="F29" s="23"/>
      <c r="G29" s="23"/>
      <c r="H29" s="23"/>
      <c r="I29" s="23"/>
      <c r="J29" s="23"/>
      <c r="K29" s="60" t="s">
        <v>1</v>
      </c>
      <c r="L29" s="60" t="s">
        <v>1</v>
      </c>
      <c r="M29" s="60" t="s">
        <v>1</v>
      </c>
      <c r="N29" s="60" t="s">
        <v>1</v>
      </c>
      <c r="O29" s="60"/>
      <c r="P29" s="60"/>
      <c r="Q29" s="60" t="s">
        <v>1</v>
      </c>
      <c r="R29" s="60"/>
      <c r="S29" s="60" t="s">
        <v>1</v>
      </c>
      <c r="T29" s="23"/>
      <c r="U29" s="23"/>
      <c r="V29" s="31"/>
      <c r="W29" s="88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  <c r="IQ29" s="31"/>
      <c r="IR29" s="31"/>
      <c r="IS29" s="31"/>
    </row>
    <row r="30" spans="2:253" ht="10.5">
      <c r="B30" s="31" t="s">
        <v>223</v>
      </c>
      <c r="C30" s="23"/>
      <c r="D30" s="23"/>
      <c r="E30" s="23"/>
      <c r="F30" s="23"/>
      <c r="G30" s="23"/>
      <c r="H30" s="23"/>
      <c r="I30" s="23"/>
      <c r="J30" s="23"/>
      <c r="K30" s="60" t="s">
        <v>1</v>
      </c>
      <c r="L30" s="60" t="s">
        <v>1</v>
      </c>
      <c r="M30" s="60" t="s">
        <v>1</v>
      </c>
      <c r="N30" s="60" t="s">
        <v>1</v>
      </c>
      <c r="O30" s="60"/>
      <c r="P30" s="60"/>
      <c r="Q30" s="60" t="s">
        <v>1</v>
      </c>
      <c r="R30" s="60"/>
      <c r="S30" s="60" t="s">
        <v>1</v>
      </c>
      <c r="T30" s="23"/>
      <c r="U30" s="23"/>
      <c r="V30" s="31"/>
      <c r="W30" s="88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  <c r="IO30" s="31"/>
      <c r="IP30" s="31"/>
      <c r="IQ30" s="31"/>
      <c r="IR30" s="31"/>
      <c r="IS30" s="31"/>
    </row>
    <row r="31" spans="1:253" ht="10.5">
      <c r="A31" s="95"/>
      <c r="B31" s="31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3"/>
      <c r="U31" s="23"/>
      <c r="V31" s="31"/>
      <c r="W31" s="25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  <c r="IL31" s="31"/>
      <c r="IM31" s="31"/>
      <c r="IN31" s="31"/>
      <c r="IO31" s="31"/>
      <c r="IP31" s="31"/>
      <c r="IQ31" s="31"/>
      <c r="IR31" s="31"/>
      <c r="IS31" s="31"/>
    </row>
    <row r="32" spans="1:253" ht="14.25">
      <c r="A32" s="10" t="s">
        <v>224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96"/>
      <c r="U32" s="96"/>
      <c r="V32" s="31"/>
      <c r="W32" s="25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  <c r="IL32" s="31"/>
      <c r="IM32" s="31"/>
      <c r="IN32" s="31"/>
      <c r="IO32" s="31"/>
      <c r="IP32" s="31"/>
      <c r="IQ32" s="31"/>
      <c r="IR32" s="31"/>
      <c r="IS32" s="31"/>
    </row>
    <row r="33" spans="2:253" ht="13.5">
      <c r="B33" s="12" t="s">
        <v>105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23"/>
      <c r="U33" s="23"/>
      <c r="V33" s="31"/>
      <c r="W33" s="88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  <c r="IL33" s="31"/>
      <c r="IM33" s="31"/>
      <c r="IN33" s="31"/>
      <c r="IO33" s="31"/>
      <c r="IP33" s="31"/>
      <c r="IQ33" s="31"/>
      <c r="IR33" s="31"/>
      <c r="IS33" s="31"/>
    </row>
    <row r="34" spans="2:253" ht="13.5">
      <c r="B34" s="12" t="s">
        <v>268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23"/>
      <c r="U34" s="23"/>
      <c r="V34" s="31"/>
      <c r="W34" s="88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  <c r="IL34" s="31"/>
      <c r="IM34" s="31"/>
      <c r="IN34" s="31"/>
      <c r="IO34" s="31"/>
      <c r="IP34" s="31"/>
      <c r="IQ34" s="31"/>
      <c r="IR34" s="31"/>
      <c r="IS34" s="31"/>
    </row>
    <row r="35" spans="1:253" ht="11.25" thickBot="1">
      <c r="A35" s="14"/>
      <c r="B35" s="14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31"/>
      <c r="W35" s="88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  <c r="IL35" s="31"/>
      <c r="IM35" s="31"/>
      <c r="IN35" s="31"/>
      <c r="IO35" s="31"/>
      <c r="IP35" s="31"/>
      <c r="IQ35" s="31"/>
      <c r="IR35" s="31"/>
      <c r="IS35" s="31"/>
    </row>
    <row r="36" spans="1:253" ht="15" customHeight="1">
      <c r="A36" s="125" t="s">
        <v>1</v>
      </c>
      <c r="B36" s="125" t="s">
        <v>1</v>
      </c>
      <c r="C36" s="156" t="s">
        <v>86</v>
      </c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7"/>
      <c r="T36" s="23"/>
      <c r="U36" s="23"/>
      <c r="V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  <c r="IL36" s="31"/>
      <c r="IM36" s="31"/>
      <c r="IN36" s="31"/>
      <c r="IO36" s="31"/>
      <c r="IP36" s="31"/>
      <c r="IQ36" s="31"/>
      <c r="IR36" s="31"/>
      <c r="IS36" s="31"/>
    </row>
    <row r="37" spans="1:253" ht="10.5">
      <c r="A37" s="126" t="s">
        <v>37</v>
      </c>
      <c r="B37" s="126" t="s">
        <v>38</v>
      </c>
      <c r="C37" s="142" t="s">
        <v>89</v>
      </c>
      <c r="D37" s="142" t="s">
        <v>90</v>
      </c>
      <c r="E37" s="142" t="s">
        <v>91</v>
      </c>
      <c r="F37" s="142" t="s">
        <v>92</v>
      </c>
      <c r="G37" s="142" t="s">
        <v>93</v>
      </c>
      <c r="H37" s="142" t="s">
        <v>94</v>
      </c>
      <c r="I37" s="142" t="s">
        <v>95</v>
      </c>
      <c r="J37" s="142" t="s">
        <v>96</v>
      </c>
      <c r="K37" s="142" t="s">
        <v>97</v>
      </c>
      <c r="L37" s="142" t="s">
        <v>98</v>
      </c>
      <c r="M37" s="142" t="s">
        <v>99</v>
      </c>
      <c r="N37" s="142" t="s">
        <v>100</v>
      </c>
      <c r="O37" s="142" t="s">
        <v>238</v>
      </c>
      <c r="P37" s="142" t="s">
        <v>239</v>
      </c>
      <c r="Q37" s="142" t="s">
        <v>101</v>
      </c>
      <c r="R37" s="142" t="s">
        <v>215</v>
      </c>
      <c r="S37" s="142" t="s">
        <v>4</v>
      </c>
      <c r="T37" s="23"/>
      <c r="U37" s="23"/>
      <c r="V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  <c r="IL37" s="31"/>
      <c r="IM37" s="31"/>
      <c r="IN37" s="31"/>
      <c r="IO37" s="31"/>
      <c r="IP37" s="31"/>
      <c r="IQ37" s="31"/>
      <c r="IR37" s="31"/>
      <c r="IS37" s="31"/>
    </row>
    <row r="38" spans="1:253" ht="10.5">
      <c r="A38" s="14">
        <v>67</v>
      </c>
      <c r="B38" s="21" t="str">
        <f>+B7</f>
        <v>Colmena Golden Cross</v>
      </c>
      <c r="C38" s="30">
        <v>2757</v>
      </c>
      <c r="D38" s="30">
        <v>9366</v>
      </c>
      <c r="E38" s="30">
        <v>2318</v>
      </c>
      <c r="F38" s="30">
        <v>5160</v>
      </c>
      <c r="G38" s="30">
        <v>10846</v>
      </c>
      <c r="H38" s="30">
        <v>6513</v>
      </c>
      <c r="I38" s="30">
        <v>8740</v>
      </c>
      <c r="J38" s="30">
        <v>7748</v>
      </c>
      <c r="K38" s="30">
        <v>5948</v>
      </c>
      <c r="L38" s="30">
        <v>6388</v>
      </c>
      <c r="M38" s="30">
        <v>612</v>
      </c>
      <c r="N38" s="30">
        <v>1773</v>
      </c>
      <c r="O38" s="30">
        <v>2106</v>
      </c>
      <c r="P38" s="30">
        <v>2615</v>
      </c>
      <c r="Q38" s="30">
        <v>145072</v>
      </c>
      <c r="R38" s="30"/>
      <c r="S38" s="33">
        <f aca="true" t="shared" si="8" ref="S38:S44">SUM(C38:R38)</f>
        <v>217962</v>
      </c>
      <c r="T38" s="23"/>
      <c r="U38" s="23"/>
      <c r="V38" s="31"/>
      <c r="W38" s="22"/>
      <c r="X38" s="31">
        <f aca="true" t="shared" si="9" ref="X38:X44">+W38-S38</f>
        <v>-217962</v>
      </c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  <c r="IJ38" s="31"/>
      <c r="IK38" s="31"/>
      <c r="IL38" s="31"/>
      <c r="IM38" s="31"/>
      <c r="IN38" s="31"/>
      <c r="IO38" s="31"/>
      <c r="IP38" s="31"/>
      <c r="IQ38" s="31"/>
      <c r="IR38" s="31"/>
      <c r="IS38" s="31"/>
    </row>
    <row r="39" spans="1:253" ht="10.5">
      <c r="A39" s="14">
        <v>78</v>
      </c>
      <c r="B39" s="21" t="str">
        <f aca="true" t="shared" si="10" ref="B39:B44">+B8</f>
        <v>Isapre Cruz Blanca S.A.</v>
      </c>
      <c r="C39" s="30">
        <v>8068</v>
      </c>
      <c r="D39" s="30">
        <v>30658</v>
      </c>
      <c r="E39" s="30">
        <v>4424</v>
      </c>
      <c r="F39" s="30">
        <v>7825</v>
      </c>
      <c r="G39" s="30">
        <v>16610</v>
      </c>
      <c r="H39" s="30">
        <v>6900</v>
      </c>
      <c r="I39" s="30">
        <v>4929</v>
      </c>
      <c r="J39" s="30">
        <v>9919</v>
      </c>
      <c r="K39" s="30">
        <v>6707</v>
      </c>
      <c r="L39" s="30">
        <v>5029</v>
      </c>
      <c r="M39" s="30">
        <v>1048</v>
      </c>
      <c r="N39" s="30">
        <v>1213</v>
      </c>
      <c r="O39" s="30">
        <v>1647</v>
      </c>
      <c r="P39" s="30">
        <v>2699</v>
      </c>
      <c r="Q39" s="30">
        <v>160074</v>
      </c>
      <c r="R39" s="30"/>
      <c r="S39" s="33">
        <f t="shared" si="8"/>
        <v>267750</v>
      </c>
      <c r="T39" s="23"/>
      <c r="U39" s="23"/>
      <c r="V39" s="31"/>
      <c r="W39" s="22"/>
      <c r="X39" s="31">
        <f t="shared" si="9"/>
        <v>-267750</v>
      </c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31"/>
      <c r="IE39" s="31"/>
      <c r="IF39" s="31"/>
      <c r="IG39" s="31"/>
      <c r="IH39" s="31"/>
      <c r="II39" s="31"/>
      <c r="IJ39" s="31"/>
      <c r="IK39" s="31"/>
      <c r="IL39" s="31"/>
      <c r="IM39" s="31"/>
      <c r="IN39" s="31"/>
      <c r="IO39" s="31"/>
      <c r="IP39" s="31"/>
      <c r="IQ39" s="31"/>
      <c r="IR39" s="31"/>
      <c r="IS39" s="31"/>
    </row>
    <row r="40" spans="1:253" ht="10.5">
      <c r="A40" s="14">
        <v>80</v>
      </c>
      <c r="B40" s="21" t="str">
        <f t="shared" si="10"/>
        <v>Vida Tres</v>
      </c>
      <c r="C40" s="30">
        <v>36</v>
      </c>
      <c r="D40" s="30">
        <v>62</v>
      </c>
      <c r="E40" s="30">
        <v>12</v>
      </c>
      <c r="F40" s="30">
        <v>113</v>
      </c>
      <c r="G40" s="30">
        <v>7469</v>
      </c>
      <c r="H40" s="30">
        <v>231</v>
      </c>
      <c r="I40" s="30">
        <v>647</v>
      </c>
      <c r="J40" s="30">
        <v>3497</v>
      </c>
      <c r="K40" s="30">
        <v>1604</v>
      </c>
      <c r="L40" s="30">
        <v>2069</v>
      </c>
      <c r="M40" s="30">
        <v>9</v>
      </c>
      <c r="N40" s="30">
        <v>15</v>
      </c>
      <c r="O40" s="30">
        <v>612</v>
      </c>
      <c r="P40" s="30">
        <v>23</v>
      </c>
      <c r="Q40" s="30">
        <v>48570</v>
      </c>
      <c r="R40" s="30"/>
      <c r="S40" s="33">
        <f t="shared" si="8"/>
        <v>64969</v>
      </c>
      <c r="T40" s="23"/>
      <c r="U40" s="23"/>
      <c r="V40" s="31"/>
      <c r="W40" s="22"/>
      <c r="X40" s="31">
        <f t="shared" si="9"/>
        <v>-64969</v>
      </c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  <c r="HM40" s="31"/>
      <c r="HN40" s="31"/>
      <c r="HO40" s="31"/>
      <c r="HP40" s="31"/>
      <c r="HQ40" s="31"/>
      <c r="HR40" s="31"/>
      <c r="HS40" s="31"/>
      <c r="HT40" s="31"/>
      <c r="HU40" s="31"/>
      <c r="HV40" s="31"/>
      <c r="HW40" s="31"/>
      <c r="HX40" s="31"/>
      <c r="HY40" s="31"/>
      <c r="HZ40" s="31"/>
      <c r="IA40" s="31"/>
      <c r="IB40" s="31"/>
      <c r="IC40" s="31"/>
      <c r="ID40" s="31"/>
      <c r="IE40" s="31"/>
      <c r="IF40" s="31"/>
      <c r="IG40" s="31"/>
      <c r="IH40" s="31"/>
      <c r="II40" s="31"/>
      <c r="IJ40" s="31"/>
      <c r="IK40" s="31"/>
      <c r="IL40" s="31"/>
      <c r="IM40" s="31"/>
      <c r="IN40" s="31"/>
      <c r="IO40" s="31"/>
      <c r="IP40" s="31"/>
      <c r="IQ40" s="31"/>
      <c r="IR40" s="31"/>
      <c r="IS40" s="31"/>
    </row>
    <row r="41" spans="1:253" ht="10.5">
      <c r="A41" s="14">
        <v>81</v>
      </c>
      <c r="B41" s="21" t="str">
        <f t="shared" si="10"/>
        <v>Ferrosalud</v>
      </c>
      <c r="C41" s="30">
        <v>3</v>
      </c>
      <c r="D41" s="30"/>
      <c r="E41" s="30"/>
      <c r="F41" s="30">
        <v>6</v>
      </c>
      <c r="G41" s="30">
        <v>227</v>
      </c>
      <c r="H41" s="30">
        <v>39</v>
      </c>
      <c r="I41" s="30">
        <v>27</v>
      </c>
      <c r="J41" s="30">
        <v>66</v>
      </c>
      <c r="K41" s="30">
        <v>24</v>
      </c>
      <c r="L41" s="30">
        <v>4</v>
      </c>
      <c r="M41" s="30">
        <v>7</v>
      </c>
      <c r="N41" s="30"/>
      <c r="O41" s="30"/>
      <c r="P41" s="30">
        <v>1</v>
      </c>
      <c r="Q41" s="30">
        <v>4726</v>
      </c>
      <c r="R41" s="30"/>
      <c r="S41" s="33">
        <f>SUM(C41:R41)</f>
        <v>5130</v>
      </c>
      <c r="T41" s="23"/>
      <c r="U41" s="23"/>
      <c r="V41" s="31"/>
      <c r="W41" s="22"/>
      <c r="X41" s="31">
        <f>+W41-S41</f>
        <v>-5130</v>
      </c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  <c r="HM41" s="31"/>
      <c r="HN41" s="31"/>
      <c r="HO41" s="31"/>
      <c r="HP41" s="31"/>
      <c r="HQ41" s="31"/>
      <c r="HR41" s="31"/>
      <c r="HS41" s="31"/>
      <c r="HT41" s="31"/>
      <c r="HU41" s="31"/>
      <c r="HV41" s="31"/>
      <c r="HW41" s="31"/>
      <c r="HX41" s="31"/>
      <c r="HY41" s="31"/>
      <c r="HZ41" s="31"/>
      <c r="IA41" s="31"/>
      <c r="IB41" s="31"/>
      <c r="IC41" s="31"/>
      <c r="ID41" s="31"/>
      <c r="IE41" s="31"/>
      <c r="IF41" s="31"/>
      <c r="IG41" s="31"/>
      <c r="IH41" s="31"/>
      <c r="II41" s="31"/>
      <c r="IJ41" s="31"/>
      <c r="IK41" s="31"/>
      <c r="IL41" s="31"/>
      <c r="IM41" s="31"/>
      <c r="IN41" s="31"/>
      <c r="IO41" s="31"/>
      <c r="IP41" s="31"/>
      <c r="IQ41" s="31"/>
      <c r="IR41" s="31"/>
      <c r="IS41" s="31"/>
    </row>
    <row r="42" spans="1:253" ht="10.5">
      <c r="A42" s="14">
        <v>88</v>
      </c>
      <c r="B42" s="21" t="str">
        <f t="shared" si="10"/>
        <v>Mas Vida</v>
      </c>
      <c r="C42" s="30">
        <v>5071</v>
      </c>
      <c r="D42" s="30">
        <v>15937</v>
      </c>
      <c r="E42" s="30">
        <v>6350</v>
      </c>
      <c r="F42" s="30">
        <v>5065</v>
      </c>
      <c r="G42" s="30">
        <v>18120</v>
      </c>
      <c r="H42" s="30">
        <v>14880</v>
      </c>
      <c r="I42" s="30">
        <v>5714</v>
      </c>
      <c r="J42" s="30">
        <v>34215</v>
      </c>
      <c r="K42" s="30">
        <v>9529</v>
      </c>
      <c r="L42" s="30">
        <v>15504</v>
      </c>
      <c r="M42" s="30">
        <v>975</v>
      </c>
      <c r="N42" s="30">
        <v>3340</v>
      </c>
      <c r="O42" s="30">
        <v>5458</v>
      </c>
      <c r="P42" s="30">
        <v>1294</v>
      </c>
      <c r="Q42" s="30">
        <v>47040</v>
      </c>
      <c r="R42" s="30"/>
      <c r="S42" s="33">
        <f t="shared" si="8"/>
        <v>188492</v>
      </c>
      <c r="T42" s="23"/>
      <c r="U42" s="23"/>
      <c r="V42" s="31"/>
      <c r="W42" s="22"/>
      <c r="X42" s="31">
        <f t="shared" si="9"/>
        <v>-188492</v>
      </c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31"/>
      <c r="HX42" s="31"/>
      <c r="HY42" s="31"/>
      <c r="HZ42" s="31"/>
      <c r="IA42" s="31"/>
      <c r="IB42" s="31"/>
      <c r="IC42" s="31"/>
      <c r="ID42" s="31"/>
      <c r="IE42" s="31"/>
      <c r="IF42" s="31"/>
      <c r="IG42" s="31"/>
      <c r="IH42" s="31"/>
      <c r="II42" s="31"/>
      <c r="IJ42" s="31"/>
      <c r="IK42" s="31"/>
      <c r="IL42" s="31"/>
      <c r="IM42" s="31"/>
      <c r="IN42" s="31"/>
      <c r="IO42" s="31"/>
      <c r="IP42" s="31"/>
      <c r="IQ42" s="31"/>
      <c r="IR42" s="31"/>
      <c r="IS42" s="31"/>
    </row>
    <row r="43" spans="1:253" ht="10.5">
      <c r="A43" s="14">
        <v>99</v>
      </c>
      <c r="B43" s="21" t="str">
        <f t="shared" si="10"/>
        <v>Isapre Banmédica</v>
      </c>
      <c r="C43" s="30">
        <v>6113</v>
      </c>
      <c r="D43" s="30">
        <v>9496</v>
      </c>
      <c r="E43" s="30">
        <v>6202</v>
      </c>
      <c r="F43" s="30">
        <v>9045</v>
      </c>
      <c r="G43" s="30">
        <v>17328</v>
      </c>
      <c r="H43" s="30">
        <v>7211</v>
      </c>
      <c r="I43" s="30">
        <v>6220</v>
      </c>
      <c r="J43" s="30">
        <v>12064</v>
      </c>
      <c r="K43" s="30">
        <v>4685</v>
      </c>
      <c r="L43" s="30">
        <v>4875</v>
      </c>
      <c r="M43" s="30">
        <v>781</v>
      </c>
      <c r="N43" s="30">
        <v>1828</v>
      </c>
      <c r="O43" s="30">
        <v>1832</v>
      </c>
      <c r="P43" s="30">
        <v>2971</v>
      </c>
      <c r="Q43" s="30">
        <v>194412</v>
      </c>
      <c r="R43" s="30"/>
      <c r="S43" s="33">
        <f t="shared" si="8"/>
        <v>285063</v>
      </c>
      <c r="T43" s="23"/>
      <c r="U43" s="23"/>
      <c r="V43" s="31"/>
      <c r="W43" s="22"/>
      <c r="X43" s="31">
        <f t="shared" si="9"/>
        <v>-285063</v>
      </c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  <c r="IJ43" s="31"/>
      <c r="IK43" s="31"/>
      <c r="IL43" s="31"/>
      <c r="IM43" s="31"/>
      <c r="IN43" s="31"/>
      <c r="IO43" s="31"/>
      <c r="IP43" s="31"/>
      <c r="IQ43" s="31"/>
      <c r="IR43" s="31"/>
      <c r="IS43" s="31"/>
    </row>
    <row r="44" spans="1:253" ht="10.5">
      <c r="A44" s="14">
        <v>107</v>
      </c>
      <c r="B44" s="21" t="str">
        <f t="shared" si="10"/>
        <v>Consalud S.A.</v>
      </c>
      <c r="C44" s="30">
        <v>10922</v>
      </c>
      <c r="D44" s="30">
        <v>12330</v>
      </c>
      <c r="E44" s="30">
        <v>4033</v>
      </c>
      <c r="F44" s="30">
        <v>6691</v>
      </c>
      <c r="G44" s="30">
        <v>29317</v>
      </c>
      <c r="H44" s="30">
        <v>7798</v>
      </c>
      <c r="I44" s="30">
        <v>8109</v>
      </c>
      <c r="J44" s="30">
        <v>28598</v>
      </c>
      <c r="K44" s="30">
        <v>7698</v>
      </c>
      <c r="L44" s="30">
        <v>11041</v>
      </c>
      <c r="M44" s="30">
        <v>1543</v>
      </c>
      <c r="N44" s="30">
        <v>4217</v>
      </c>
      <c r="O44" s="30">
        <v>4053</v>
      </c>
      <c r="P44" s="30">
        <v>3433</v>
      </c>
      <c r="Q44" s="30">
        <v>169148</v>
      </c>
      <c r="R44" s="30"/>
      <c r="S44" s="33">
        <f t="shared" si="8"/>
        <v>308931</v>
      </c>
      <c r="T44" s="23"/>
      <c r="U44" s="23"/>
      <c r="V44" s="31"/>
      <c r="W44" s="22"/>
      <c r="X44" s="31">
        <f t="shared" si="9"/>
        <v>-308931</v>
      </c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  <c r="IJ44" s="31"/>
      <c r="IK44" s="31"/>
      <c r="IL44" s="31"/>
      <c r="IM44" s="31"/>
      <c r="IN44" s="31"/>
      <c r="IO44" s="31"/>
      <c r="IP44" s="31"/>
      <c r="IQ44" s="31"/>
      <c r="IR44" s="31"/>
      <c r="IS44" s="31"/>
    </row>
    <row r="45" spans="1:253" ht="10.5">
      <c r="A45" s="14"/>
      <c r="B45" s="14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23"/>
      <c r="U45" s="23"/>
      <c r="V45" s="31"/>
      <c r="W45" s="23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  <c r="HM45" s="31"/>
      <c r="HN45" s="31"/>
      <c r="HO45" s="31"/>
      <c r="HP45" s="31"/>
      <c r="HQ45" s="31"/>
      <c r="HR45" s="31"/>
      <c r="HS45" s="31"/>
      <c r="HT45" s="31"/>
      <c r="HU45" s="31"/>
      <c r="HV45" s="31"/>
      <c r="HW45" s="31"/>
      <c r="HX45" s="31"/>
      <c r="HY45" s="31"/>
      <c r="HZ45" s="31"/>
      <c r="IA45" s="31"/>
      <c r="IB45" s="31"/>
      <c r="IC45" s="31"/>
      <c r="ID45" s="31"/>
      <c r="IE45" s="31"/>
      <c r="IF45" s="31"/>
      <c r="IG45" s="31"/>
      <c r="IH45" s="31"/>
      <c r="II45" s="31"/>
      <c r="IJ45" s="31"/>
      <c r="IK45" s="31"/>
      <c r="IL45" s="31"/>
      <c r="IM45" s="31"/>
      <c r="IN45" s="31"/>
      <c r="IO45" s="31"/>
      <c r="IP45" s="31"/>
      <c r="IQ45" s="31"/>
      <c r="IR45" s="31"/>
      <c r="IS45" s="31"/>
    </row>
    <row r="46" spans="1:253" ht="10.5">
      <c r="A46" s="118"/>
      <c r="B46" s="119" t="s">
        <v>43</v>
      </c>
      <c r="C46" s="139">
        <f aca="true" t="shared" si="11" ref="C46:S46">SUM(C38:C45)</f>
        <v>32970</v>
      </c>
      <c r="D46" s="139">
        <f t="shared" si="11"/>
        <v>77849</v>
      </c>
      <c r="E46" s="139">
        <f t="shared" si="11"/>
        <v>23339</v>
      </c>
      <c r="F46" s="139">
        <f t="shared" si="11"/>
        <v>33905</v>
      </c>
      <c r="G46" s="139">
        <f t="shared" si="11"/>
        <v>99917</v>
      </c>
      <c r="H46" s="139">
        <f t="shared" si="11"/>
        <v>43572</v>
      </c>
      <c r="I46" s="139">
        <f t="shared" si="11"/>
        <v>34386</v>
      </c>
      <c r="J46" s="139">
        <f t="shared" si="11"/>
        <v>96107</v>
      </c>
      <c r="K46" s="139">
        <f t="shared" si="11"/>
        <v>36195</v>
      </c>
      <c r="L46" s="139">
        <f t="shared" si="11"/>
        <v>44910</v>
      </c>
      <c r="M46" s="139">
        <f t="shared" si="11"/>
        <v>4975</v>
      </c>
      <c r="N46" s="139">
        <f t="shared" si="11"/>
        <v>12386</v>
      </c>
      <c r="O46" s="139">
        <f>SUM(O38:O45)</f>
        <v>15708</v>
      </c>
      <c r="P46" s="139">
        <f>SUM(P38:P45)</f>
        <v>13036</v>
      </c>
      <c r="Q46" s="139">
        <f t="shared" si="11"/>
        <v>769042</v>
      </c>
      <c r="R46" s="139">
        <f t="shared" si="11"/>
        <v>0</v>
      </c>
      <c r="S46" s="139">
        <f t="shared" si="11"/>
        <v>1338297</v>
      </c>
      <c r="T46" s="23"/>
      <c r="U46" s="23"/>
      <c r="V46" s="31"/>
      <c r="W46" s="23">
        <f>SUM(W38:W44)</f>
        <v>0</v>
      </c>
      <c r="X46" s="31">
        <f>+W46-S46</f>
        <v>-1338297</v>
      </c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  <c r="HB46" s="31"/>
      <c r="HC46" s="31"/>
      <c r="HD46" s="31"/>
      <c r="HE46" s="31"/>
      <c r="HF46" s="31"/>
      <c r="HG46" s="31"/>
      <c r="HH46" s="31"/>
      <c r="HI46" s="31"/>
      <c r="HJ46" s="31"/>
      <c r="HK46" s="31"/>
      <c r="HL46" s="31"/>
      <c r="HM46" s="31"/>
      <c r="HN46" s="31"/>
      <c r="HO46" s="31"/>
      <c r="HP46" s="31"/>
      <c r="HQ46" s="31"/>
      <c r="HR46" s="31"/>
      <c r="HS46" s="31"/>
      <c r="HT46" s="31"/>
      <c r="HU46" s="31"/>
      <c r="HV46" s="31"/>
      <c r="HW46" s="31"/>
      <c r="HX46" s="31"/>
      <c r="HY46" s="31"/>
      <c r="HZ46" s="31"/>
      <c r="IA46" s="31"/>
      <c r="IB46" s="31"/>
      <c r="IC46" s="31"/>
      <c r="ID46" s="31"/>
      <c r="IE46" s="31"/>
      <c r="IF46" s="31"/>
      <c r="IG46" s="31"/>
      <c r="IH46" s="31"/>
      <c r="II46" s="31"/>
      <c r="IJ46" s="31"/>
      <c r="IK46" s="31"/>
      <c r="IL46" s="31"/>
      <c r="IM46" s="31"/>
      <c r="IN46" s="31"/>
      <c r="IO46" s="31"/>
      <c r="IP46" s="31"/>
      <c r="IQ46" s="31"/>
      <c r="IR46" s="31"/>
      <c r="IS46" s="31"/>
    </row>
    <row r="47" spans="1:253" ht="10.5">
      <c r="A47" s="14"/>
      <c r="B47" s="14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23"/>
      <c r="U47" s="23"/>
      <c r="V47" s="31"/>
      <c r="W47" s="23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  <c r="GU47" s="31"/>
      <c r="GV47" s="31"/>
      <c r="GW47" s="31"/>
      <c r="GX47" s="31"/>
      <c r="GY47" s="31"/>
      <c r="GZ47" s="31"/>
      <c r="HA47" s="31"/>
      <c r="HB47" s="31"/>
      <c r="HC47" s="31"/>
      <c r="HD47" s="31"/>
      <c r="HE47" s="31"/>
      <c r="HF47" s="31"/>
      <c r="HG47" s="31"/>
      <c r="HH47" s="31"/>
      <c r="HI47" s="31"/>
      <c r="HJ47" s="31"/>
      <c r="HK47" s="31"/>
      <c r="HL47" s="31"/>
      <c r="HM47" s="31"/>
      <c r="HN47" s="31"/>
      <c r="HO47" s="31"/>
      <c r="HP47" s="31"/>
      <c r="HQ47" s="31"/>
      <c r="HR47" s="31"/>
      <c r="HS47" s="31"/>
      <c r="HT47" s="31"/>
      <c r="HU47" s="31"/>
      <c r="HV47" s="31"/>
      <c r="HW47" s="31"/>
      <c r="HX47" s="31"/>
      <c r="HY47" s="31"/>
      <c r="HZ47" s="31"/>
      <c r="IA47" s="31"/>
      <c r="IB47" s="31"/>
      <c r="IC47" s="31"/>
      <c r="ID47" s="31"/>
      <c r="IE47" s="31"/>
      <c r="IF47" s="31"/>
      <c r="IG47" s="31"/>
      <c r="IH47" s="31"/>
      <c r="II47" s="31"/>
      <c r="IJ47" s="31"/>
      <c r="IK47" s="31"/>
      <c r="IL47" s="31"/>
      <c r="IM47" s="31"/>
      <c r="IN47" s="31"/>
      <c r="IO47" s="31"/>
      <c r="IP47" s="31"/>
      <c r="IQ47" s="31"/>
      <c r="IR47" s="31"/>
      <c r="IS47" s="31"/>
    </row>
    <row r="48" spans="1:253" ht="10.5">
      <c r="A48" s="14">
        <v>62</v>
      </c>
      <c r="B48" s="21" t="str">
        <f aca="true" t="shared" si="12" ref="B48:B53">+B17</f>
        <v>San Lorenzo</v>
      </c>
      <c r="C48" s="30"/>
      <c r="D48" s="30">
        <v>11</v>
      </c>
      <c r="E48" s="30">
        <v>2215</v>
      </c>
      <c r="F48" s="30">
        <v>471</v>
      </c>
      <c r="G48" s="30">
        <v>26</v>
      </c>
      <c r="H48" s="30"/>
      <c r="I48" s="30">
        <v>3</v>
      </c>
      <c r="J48" s="30"/>
      <c r="K48" s="30">
        <v>4</v>
      </c>
      <c r="L48" s="30"/>
      <c r="M48" s="30"/>
      <c r="N48" s="30"/>
      <c r="O48" s="30"/>
      <c r="P48" s="30"/>
      <c r="Q48" s="30">
        <v>14</v>
      </c>
      <c r="R48" s="30"/>
      <c r="S48" s="33">
        <f aca="true" t="shared" si="13" ref="S48:S53">SUM(C48:R48)</f>
        <v>2744</v>
      </c>
      <c r="T48" s="23"/>
      <c r="U48" s="23"/>
      <c r="V48" s="31"/>
      <c r="W48" s="22"/>
      <c r="X48" s="31">
        <f aca="true" t="shared" si="14" ref="X48:X53">+W48-S48</f>
        <v>-2744</v>
      </c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/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/>
      <c r="GB48" s="31"/>
      <c r="GC48" s="31"/>
      <c r="GD48" s="31"/>
      <c r="GE48" s="31"/>
      <c r="GF48" s="31"/>
      <c r="GG48" s="31"/>
      <c r="GH48" s="31"/>
      <c r="GI48" s="31"/>
      <c r="GJ48" s="31"/>
      <c r="GK48" s="31"/>
      <c r="GL48" s="31"/>
      <c r="GM48" s="31"/>
      <c r="GN48" s="31"/>
      <c r="GO48" s="31"/>
      <c r="GP48" s="31"/>
      <c r="GQ48" s="31"/>
      <c r="GR48" s="31"/>
      <c r="GS48" s="31"/>
      <c r="GT48" s="31"/>
      <c r="GU48" s="31"/>
      <c r="GV48" s="31"/>
      <c r="GW48" s="31"/>
      <c r="GX48" s="31"/>
      <c r="GY48" s="31"/>
      <c r="GZ48" s="31"/>
      <c r="HA48" s="31"/>
      <c r="HB48" s="31"/>
      <c r="HC48" s="31"/>
      <c r="HD48" s="31"/>
      <c r="HE48" s="31"/>
      <c r="HF48" s="31"/>
      <c r="HG48" s="31"/>
      <c r="HH48" s="31"/>
      <c r="HI48" s="31"/>
      <c r="HJ48" s="31"/>
      <c r="HK48" s="31"/>
      <c r="HL48" s="31"/>
      <c r="HM48" s="31"/>
      <c r="HN48" s="31"/>
      <c r="HO48" s="31"/>
      <c r="HP48" s="31"/>
      <c r="HQ48" s="31"/>
      <c r="HR48" s="31"/>
      <c r="HS48" s="31"/>
      <c r="HT48" s="31"/>
      <c r="HU48" s="31"/>
      <c r="HV48" s="31"/>
      <c r="HW48" s="31"/>
      <c r="HX48" s="31"/>
      <c r="HY48" s="31"/>
      <c r="HZ48" s="31"/>
      <c r="IA48" s="31"/>
      <c r="IB48" s="31"/>
      <c r="IC48" s="31"/>
      <c r="ID48" s="31"/>
      <c r="IE48" s="31"/>
      <c r="IF48" s="31"/>
      <c r="IG48" s="31"/>
      <c r="IH48" s="31"/>
      <c r="II48" s="31"/>
      <c r="IJ48" s="31"/>
      <c r="IK48" s="31"/>
      <c r="IL48" s="31"/>
      <c r="IM48" s="31"/>
      <c r="IN48" s="31"/>
      <c r="IO48" s="31"/>
      <c r="IP48" s="31"/>
      <c r="IQ48" s="31"/>
      <c r="IR48" s="31"/>
      <c r="IS48" s="31"/>
    </row>
    <row r="49" spans="1:253" ht="10.5">
      <c r="A49" s="14">
        <v>63</v>
      </c>
      <c r="B49" s="21" t="str">
        <f t="shared" si="12"/>
        <v>Fusat Ltda.</v>
      </c>
      <c r="C49" s="30">
        <v>6</v>
      </c>
      <c r="D49" s="30">
        <v>4</v>
      </c>
      <c r="E49" s="30">
        <v>4</v>
      </c>
      <c r="F49" s="30">
        <v>25</v>
      </c>
      <c r="G49" s="30">
        <v>167</v>
      </c>
      <c r="H49" s="30">
        <v>16020</v>
      </c>
      <c r="I49" s="30">
        <v>36</v>
      </c>
      <c r="J49" s="30">
        <v>12</v>
      </c>
      <c r="K49" s="30">
        <v>4</v>
      </c>
      <c r="L49" s="30">
        <v>6</v>
      </c>
      <c r="M49" s="30"/>
      <c r="N49" s="30"/>
      <c r="O49" s="30"/>
      <c r="P49" s="30"/>
      <c r="Q49" s="30">
        <v>447</v>
      </c>
      <c r="R49" s="30"/>
      <c r="S49" s="33">
        <f t="shared" si="13"/>
        <v>16731</v>
      </c>
      <c r="T49" s="23"/>
      <c r="U49" s="23"/>
      <c r="V49" s="31"/>
      <c r="W49" s="22"/>
      <c r="X49" s="31">
        <f t="shared" si="14"/>
        <v>-16731</v>
      </c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/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/>
      <c r="FQ49" s="31"/>
      <c r="FR49" s="31"/>
      <c r="FS49" s="31"/>
      <c r="FT49" s="31"/>
      <c r="FU49" s="31"/>
      <c r="FV49" s="31"/>
      <c r="FW49" s="31"/>
      <c r="FX49" s="31"/>
      <c r="FY49" s="31"/>
      <c r="FZ49" s="31"/>
      <c r="GA49" s="31"/>
      <c r="GB49" s="31"/>
      <c r="GC49" s="31"/>
      <c r="GD49" s="31"/>
      <c r="GE49" s="31"/>
      <c r="GF49" s="31"/>
      <c r="GG49" s="31"/>
      <c r="GH49" s="31"/>
      <c r="GI49" s="31"/>
      <c r="GJ49" s="31"/>
      <c r="GK49" s="31"/>
      <c r="GL49" s="31"/>
      <c r="GM49" s="31"/>
      <c r="GN49" s="31"/>
      <c r="GO49" s="31"/>
      <c r="GP49" s="31"/>
      <c r="GQ49" s="31"/>
      <c r="GR49" s="31"/>
      <c r="GS49" s="31"/>
      <c r="GT49" s="31"/>
      <c r="GU49" s="31"/>
      <c r="GV49" s="31"/>
      <c r="GW49" s="31"/>
      <c r="GX49" s="31"/>
      <c r="GY49" s="31"/>
      <c r="GZ49" s="31"/>
      <c r="HA49" s="31"/>
      <c r="HB49" s="31"/>
      <c r="HC49" s="31"/>
      <c r="HD49" s="31"/>
      <c r="HE49" s="31"/>
      <c r="HF49" s="31"/>
      <c r="HG49" s="31"/>
      <c r="HH49" s="31"/>
      <c r="HI49" s="31"/>
      <c r="HJ49" s="31"/>
      <c r="HK49" s="31"/>
      <c r="HL49" s="31"/>
      <c r="HM49" s="31"/>
      <c r="HN49" s="31"/>
      <c r="HO49" s="31"/>
      <c r="HP49" s="31"/>
      <c r="HQ49" s="31"/>
      <c r="HR49" s="31"/>
      <c r="HS49" s="31"/>
      <c r="HT49" s="31"/>
      <c r="HU49" s="31"/>
      <c r="HV49" s="31"/>
      <c r="HW49" s="31"/>
      <c r="HX49" s="31"/>
      <c r="HY49" s="31"/>
      <c r="HZ49" s="31"/>
      <c r="IA49" s="31"/>
      <c r="IB49" s="31"/>
      <c r="IC49" s="31"/>
      <c r="ID49" s="31"/>
      <c r="IE49" s="31"/>
      <c r="IF49" s="31"/>
      <c r="IG49" s="31"/>
      <c r="IH49" s="31"/>
      <c r="II49" s="31"/>
      <c r="IJ49" s="31"/>
      <c r="IK49" s="31"/>
      <c r="IL49" s="31"/>
      <c r="IM49" s="31"/>
      <c r="IN49" s="31"/>
      <c r="IO49" s="31"/>
      <c r="IP49" s="31"/>
      <c r="IQ49" s="31"/>
      <c r="IR49" s="31"/>
      <c r="IS49" s="31"/>
    </row>
    <row r="50" spans="1:253" ht="10.5">
      <c r="A50" s="14">
        <v>65</v>
      </c>
      <c r="B50" s="21" t="str">
        <f t="shared" si="12"/>
        <v>Chuquicamata</v>
      </c>
      <c r="C50" s="30">
        <v>185</v>
      </c>
      <c r="D50" s="30">
        <v>21650</v>
      </c>
      <c r="E50" s="30">
        <v>107</v>
      </c>
      <c r="F50" s="30">
        <v>243</v>
      </c>
      <c r="G50" s="30">
        <v>181</v>
      </c>
      <c r="H50" s="30">
        <v>58</v>
      </c>
      <c r="I50" s="30">
        <v>8</v>
      </c>
      <c r="J50" s="30">
        <v>29</v>
      </c>
      <c r="K50" s="30">
        <v>8</v>
      </c>
      <c r="L50" s="30">
        <v>11</v>
      </c>
      <c r="M50" s="30"/>
      <c r="N50" s="30"/>
      <c r="O50" s="30"/>
      <c r="P50" s="30">
        <v>95</v>
      </c>
      <c r="Q50" s="30">
        <v>1547</v>
      </c>
      <c r="R50" s="30"/>
      <c r="S50" s="33">
        <f t="shared" si="13"/>
        <v>24122</v>
      </c>
      <c r="T50" s="23"/>
      <c r="U50" s="23"/>
      <c r="V50" s="31"/>
      <c r="W50" s="22"/>
      <c r="X50" s="31">
        <f t="shared" si="14"/>
        <v>-24122</v>
      </c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/>
      <c r="FQ50" s="31"/>
      <c r="FR50" s="31"/>
      <c r="FS50" s="31"/>
      <c r="FT50" s="31"/>
      <c r="FU50" s="31"/>
      <c r="FV50" s="31"/>
      <c r="FW50" s="31"/>
      <c r="FX50" s="31"/>
      <c r="FY50" s="31"/>
      <c r="FZ50" s="31"/>
      <c r="GA50" s="31"/>
      <c r="GB50" s="31"/>
      <c r="GC50" s="31"/>
      <c r="GD50" s="31"/>
      <c r="GE50" s="31"/>
      <c r="GF50" s="31"/>
      <c r="GG50" s="31"/>
      <c r="GH50" s="31"/>
      <c r="GI50" s="31"/>
      <c r="GJ50" s="31"/>
      <c r="GK50" s="31"/>
      <c r="GL50" s="31"/>
      <c r="GM50" s="31"/>
      <c r="GN50" s="31"/>
      <c r="GO50" s="31"/>
      <c r="GP50" s="31"/>
      <c r="GQ50" s="31"/>
      <c r="GR50" s="31"/>
      <c r="GS50" s="31"/>
      <c r="GT50" s="31"/>
      <c r="GU50" s="31"/>
      <c r="GV50" s="31"/>
      <c r="GW50" s="31"/>
      <c r="GX50" s="31"/>
      <c r="GY50" s="31"/>
      <c r="GZ50" s="31"/>
      <c r="HA50" s="31"/>
      <c r="HB50" s="31"/>
      <c r="HC50" s="31"/>
      <c r="HD50" s="31"/>
      <c r="HE50" s="31"/>
      <c r="HF50" s="31"/>
      <c r="HG50" s="31"/>
      <c r="HH50" s="31"/>
      <c r="HI50" s="31"/>
      <c r="HJ50" s="31"/>
      <c r="HK50" s="31"/>
      <c r="HL50" s="31"/>
      <c r="HM50" s="31"/>
      <c r="HN50" s="31"/>
      <c r="HO50" s="31"/>
      <c r="HP50" s="31"/>
      <c r="HQ50" s="31"/>
      <c r="HR50" s="31"/>
      <c r="HS50" s="31"/>
      <c r="HT50" s="31"/>
      <c r="HU50" s="31"/>
      <c r="HV50" s="31"/>
      <c r="HW50" s="31"/>
      <c r="HX50" s="31"/>
      <c r="HY50" s="31"/>
      <c r="HZ50" s="31"/>
      <c r="IA50" s="31"/>
      <c r="IB50" s="31"/>
      <c r="IC50" s="31"/>
      <c r="ID50" s="31"/>
      <c r="IE50" s="31"/>
      <c r="IF50" s="31"/>
      <c r="IG50" s="31"/>
      <c r="IH50" s="31"/>
      <c r="II50" s="31"/>
      <c r="IJ50" s="31"/>
      <c r="IK50" s="31"/>
      <c r="IL50" s="31"/>
      <c r="IM50" s="31"/>
      <c r="IN50" s="31"/>
      <c r="IO50" s="31"/>
      <c r="IP50" s="31"/>
      <c r="IQ50" s="31"/>
      <c r="IR50" s="31"/>
      <c r="IS50" s="31"/>
    </row>
    <row r="51" spans="1:253" ht="10.5">
      <c r="A51" s="14">
        <v>68</v>
      </c>
      <c r="B51" s="21" t="str">
        <f t="shared" si="12"/>
        <v>Río Blanco</v>
      </c>
      <c r="C51" s="30"/>
      <c r="D51" s="30">
        <v>6</v>
      </c>
      <c r="E51" s="30">
        <v>10</v>
      </c>
      <c r="F51" s="30">
        <v>105</v>
      </c>
      <c r="G51" s="30">
        <v>3785</v>
      </c>
      <c r="H51" s="30">
        <v>44</v>
      </c>
      <c r="I51" s="30">
        <v>15</v>
      </c>
      <c r="J51" s="30">
        <v>7</v>
      </c>
      <c r="K51" s="30">
        <v>1</v>
      </c>
      <c r="L51" s="30"/>
      <c r="M51" s="30"/>
      <c r="N51" s="30"/>
      <c r="O51" s="30"/>
      <c r="P51" s="30"/>
      <c r="Q51" s="30">
        <v>324</v>
      </c>
      <c r="R51" s="30"/>
      <c r="S51" s="33">
        <f t="shared" si="13"/>
        <v>4297</v>
      </c>
      <c r="T51" s="23"/>
      <c r="U51" s="23"/>
      <c r="V51" s="31"/>
      <c r="W51" s="22"/>
      <c r="X51" s="31">
        <f t="shared" si="14"/>
        <v>-4297</v>
      </c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/>
      <c r="GB51" s="31"/>
      <c r="GC51" s="31"/>
      <c r="GD51" s="31"/>
      <c r="GE51" s="31"/>
      <c r="GF51" s="31"/>
      <c r="GG51" s="31"/>
      <c r="GH51" s="31"/>
      <c r="GI51" s="31"/>
      <c r="GJ51" s="31"/>
      <c r="GK51" s="31"/>
      <c r="GL51" s="31"/>
      <c r="GM51" s="31"/>
      <c r="GN51" s="31"/>
      <c r="GO51" s="31"/>
      <c r="GP51" s="31"/>
      <c r="GQ51" s="31"/>
      <c r="GR51" s="31"/>
      <c r="GS51" s="31"/>
      <c r="GT51" s="31"/>
      <c r="GU51" s="31"/>
      <c r="GV51" s="31"/>
      <c r="GW51" s="31"/>
      <c r="GX51" s="31"/>
      <c r="GY51" s="31"/>
      <c r="GZ51" s="31"/>
      <c r="HA51" s="31"/>
      <c r="HB51" s="31"/>
      <c r="HC51" s="31"/>
      <c r="HD51" s="31"/>
      <c r="HE51" s="31"/>
      <c r="HF51" s="31"/>
      <c r="HG51" s="31"/>
      <c r="HH51" s="31"/>
      <c r="HI51" s="31"/>
      <c r="HJ51" s="31"/>
      <c r="HK51" s="31"/>
      <c r="HL51" s="31"/>
      <c r="HM51" s="31"/>
      <c r="HN51" s="31"/>
      <c r="HO51" s="31"/>
      <c r="HP51" s="31"/>
      <c r="HQ51" s="31"/>
      <c r="HR51" s="31"/>
      <c r="HS51" s="31"/>
      <c r="HT51" s="31"/>
      <c r="HU51" s="31"/>
      <c r="HV51" s="31"/>
      <c r="HW51" s="31"/>
      <c r="HX51" s="31"/>
      <c r="HY51" s="31"/>
      <c r="HZ51" s="31"/>
      <c r="IA51" s="31"/>
      <c r="IB51" s="31"/>
      <c r="IC51" s="31"/>
      <c r="ID51" s="31"/>
      <c r="IE51" s="31"/>
      <c r="IF51" s="31"/>
      <c r="IG51" s="31"/>
      <c r="IH51" s="31"/>
      <c r="II51" s="31"/>
      <c r="IJ51" s="31"/>
      <c r="IK51" s="31"/>
      <c r="IL51" s="31"/>
      <c r="IM51" s="31"/>
      <c r="IN51" s="31"/>
      <c r="IO51" s="31"/>
      <c r="IP51" s="31"/>
      <c r="IQ51" s="31"/>
      <c r="IR51" s="31"/>
      <c r="IS51" s="31"/>
    </row>
    <row r="52" spans="1:253" ht="10.5">
      <c r="A52" s="14">
        <v>76</v>
      </c>
      <c r="B52" s="21" t="str">
        <f t="shared" si="12"/>
        <v>Isapre Fundación</v>
      </c>
      <c r="C52" s="30">
        <v>169</v>
      </c>
      <c r="D52" s="30">
        <v>220</v>
      </c>
      <c r="E52" s="30">
        <v>132</v>
      </c>
      <c r="F52" s="30">
        <v>412</v>
      </c>
      <c r="G52" s="30">
        <v>1222</v>
      </c>
      <c r="H52" s="30">
        <v>465</v>
      </c>
      <c r="I52" s="30">
        <v>440</v>
      </c>
      <c r="J52" s="30">
        <v>906</v>
      </c>
      <c r="K52" s="30">
        <v>580</v>
      </c>
      <c r="L52" s="30">
        <v>545</v>
      </c>
      <c r="M52" s="30">
        <v>104</v>
      </c>
      <c r="N52" s="30">
        <v>113</v>
      </c>
      <c r="O52" s="30">
        <v>205</v>
      </c>
      <c r="P52" s="30">
        <v>110</v>
      </c>
      <c r="Q52" s="30">
        <v>6677</v>
      </c>
      <c r="R52" s="30"/>
      <c r="S52" s="33">
        <f t="shared" si="13"/>
        <v>12300</v>
      </c>
      <c r="T52" s="23"/>
      <c r="U52" s="23"/>
      <c r="V52" s="31"/>
      <c r="W52" s="22"/>
      <c r="X52" s="31">
        <f t="shared" si="14"/>
        <v>-12300</v>
      </c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/>
      <c r="FQ52" s="31"/>
      <c r="FR52" s="31"/>
      <c r="FS52" s="31"/>
      <c r="FT52" s="31"/>
      <c r="FU52" s="31"/>
      <c r="FV52" s="31"/>
      <c r="FW52" s="31"/>
      <c r="FX52" s="31"/>
      <c r="FY52" s="31"/>
      <c r="FZ52" s="31"/>
      <c r="GA52" s="31"/>
      <c r="GB52" s="31"/>
      <c r="GC52" s="31"/>
      <c r="GD52" s="31"/>
      <c r="GE52" s="31"/>
      <c r="GF52" s="31"/>
      <c r="GG52" s="31"/>
      <c r="GH52" s="31"/>
      <c r="GI52" s="31"/>
      <c r="GJ52" s="31"/>
      <c r="GK52" s="31"/>
      <c r="GL52" s="31"/>
      <c r="GM52" s="31"/>
      <c r="GN52" s="31"/>
      <c r="GO52" s="31"/>
      <c r="GP52" s="31"/>
      <c r="GQ52" s="31"/>
      <c r="GR52" s="31"/>
      <c r="GS52" s="31"/>
      <c r="GT52" s="31"/>
      <c r="GU52" s="31"/>
      <c r="GV52" s="31"/>
      <c r="GW52" s="31"/>
      <c r="GX52" s="31"/>
      <c r="GY52" s="31"/>
      <c r="GZ52" s="31"/>
      <c r="HA52" s="31"/>
      <c r="HB52" s="31"/>
      <c r="HC52" s="31"/>
      <c r="HD52" s="31"/>
      <c r="HE52" s="31"/>
      <c r="HF52" s="31"/>
      <c r="HG52" s="31"/>
      <c r="HH52" s="31"/>
      <c r="HI52" s="31"/>
      <c r="HJ52" s="31"/>
      <c r="HK52" s="31"/>
      <c r="HL52" s="31"/>
      <c r="HM52" s="31"/>
      <c r="HN52" s="31"/>
      <c r="HO52" s="31"/>
      <c r="HP52" s="31"/>
      <c r="HQ52" s="31"/>
      <c r="HR52" s="31"/>
      <c r="HS52" s="31"/>
      <c r="HT52" s="31"/>
      <c r="HU52" s="31"/>
      <c r="HV52" s="31"/>
      <c r="HW52" s="31"/>
      <c r="HX52" s="31"/>
      <c r="HY52" s="31"/>
      <c r="HZ52" s="31"/>
      <c r="IA52" s="31"/>
      <c r="IB52" s="31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  <c r="IO52" s="31"/>
      <c r="IP52" s="31"/>
      <c r="IQ52" s="31"/>
      <c r="IR52" s="31"/>
      <c r="IS52" s="31"/>
    </row>
    <row r="53" spans="1:253" ht="10.5">
      <c r="A53" s="14">
        <v>94</v>
      </c>
      <c r="B53" s="21" t="str">
        <f t="shared" si="12"/>
        <v>Cruz del Norte</v>
      </c>
      <c r="C53" s="30">
        <v>9</v>
      </c>
      <c r="D53" s="30">
        <v>2008</v>
      </c>
      <c r="E53" s="30">
        <v>9</v>
      </c>
      <c r="F53" s="30">
        <v>145</v>
      </c>
      <c r="G53" s="30">
        <v>1</v>
      </c>
      <c r="H53" s="30"/>
      <c r="I53" s="30">
        <v>1</v>
      </c>
      <c r="J53" s="30"/>
      <c r="K53" s="30"/>
      <c r="L53" s="30"/>
      <c r="M53" s="30"/>
      <c r="N53" s="30"/>
      <c r="O53" s="30"/>
      <c r="P53" s="30">
        <v>8</v>
      </c>
      <c r="Q53" s="30">
        <v>2</v>
      </c>
      <c r="R53" s="30"/>
      <c r="S53" s="33">
        <f t="shared" si="13"/>
        <v>2183</v>
      </c>
      <c r="T53" s="23"/>
      <c r="U53" s="23"/>
      <c r="V53" s="31"/>
      <c r="W53" s="22"/>
      <c r="X53" s="31">
        <f t="shared" si="14"/>
        <v>-2183</v>
      </c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1"/>
      <c r="EP53" s="31"/>
      <c r="EQ53" s="3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  <c r="HJ53" s="31"/>
      <c r="HK53" s="31"/>
      <c r="HL53" s="31"/>
      <c r="HM53" s="31"/>
      <c r="HN53" s="31"/>
      <c r="HO53" s="31"/>
      <c r="HP53" s="31"/>
      <c r="HQ53" s="31"/>
      <c r="HR53" s="31"/>
      <c r="HS53" s="31"/>
      <c r="HT53" s="31"/>
      <c r="HU53" s="31"/>
      <c r="HV53" s="31"/>
      <c r="HW53" s="31"/>
      <c r="HX53" s="31"/>
      <c r="HY53" s="31"/>
      <c r="HZ53" s="31"/>
      <c r="IA53" s="31"/>
      <c r="IB53" s="3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1"/>
      <c r="IO53" s="31"/>
      <c r="IP53" s="31"/>
      <c r="IQ53" s="31"/>
      <c r="IR53" s="31"/>
      <c r="IS53" s="31"/>
    </row>
    <row r="54" spans="1:253" ht="10.5">
      <c r="A54" s="14"/>
      <c r="B54" s="14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23"/>
      <c r="U54" s="23"/>
      <c r="V54" s="31"/>
      <c r="W54" s="23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/>
      <c r="FF54" s="31"/>
      <c r="FG54" s="31"/>
      <c r="FH54" s="31"/>
      <c r="FI54" s="31"/>
      <c r="FJ54" s="31"/>
      <c r="FK54" s="31"/>
      <c r="FL54" s="31"/>
      <c r="FM54" s="31"/>
      <c r="FN54" s="31"/>
      <c r="FO54" s="31"/>
      <c r="FP54" s="31"/>
      <c r="FQ54" s="31"/>
      <c r="FR54" s="31"/>
      <c r="FS54" s="31"/>
      <c r="FT54" s="31"/>
      <c r="FU54" s="31"/>
      <c r="FV54" s="31"/>
      <c r="FW54" s="31"/>
      <c r="FX54" s="31"/>
      <c r="FY54" s="31"/>
      <c r="FZ54" s="31"/>
      <c r="GA54" s="31"/>
      <c r="GB54" s="31"/>
      <c r="GC54" s="31"/>
      <c r="GD54" s="31"/>
      <c r="GE54" s="31"/>
      <c r="GF54" s="31"/>
      <c r="GG54" s="31"/>
      <c r="GH54" s="31"/>
      <c r="GI54" s="31"/>
      <c r="GJ54" s="31"/>
      <c r="GK54" s="31"/>
      <c r="GL54" s="31"/>
      <c r="GM54" s="31"/>
      <c r="GN54" s="31"/>
      <c r="GO54" s="31"/>
      <c r="GP54" s="31"/>
      <c r="GQ54" s="31"/>
      <c r="GR54" s="31"/>
      <c r="GS54" s="31"/>
      <c r="GT54" s="31"/>
      <c r="GU54" s="31"/>
      <c r="GV54" s="31"/>
      <c r="GW54" s="31"/>
      <c r="GX54" s="31"/>
      <c r="GY54" s="31"/>
      <c r="GZ54" s="31"/>
      <c r="HA54" s="31"/>
      <c r="HB54" s="31"/>
      <c r="HC54" s="31"/>
      <c r="HD54" s="31"/>
      <c r="HE54" s="31"/>
      <c r="HF54" s="31"/>
      <c r="HG54" s="31"/>
      <c r="HH54" s="31"/>
      <c r="HI54" s="31"/>
      <c r="HJ54" s="31"/>
      <c r="HK54" s="31"/>
      <c r="HL54" s="31"/>
      <c r="HM54" s="31"/>
      <c r="HN54" s="31"/>
      <c r="HO54" s="31"/>
      <c r="HP54" s="31"/>
      <c r="HQ54" s="31"/>
      <c r="HR54" s="31"/>
      <c r="HS54" s="31"/>
      <c r="HT54" s="31"/>
      <c r="HU54" s="31"/>
      <c r="HV54" s="31"/>
      <c r="HW54" s="31"/>
      <c r="HX54" s="31"/>
      <c r="HY54" s="31"/>
      <c r="HZ54" s="31"/>
      <c r="IA54" s="31"/>
      <c r="IB54" s="31"/>
      <c r="IC54" s="31"/>
      <c r="ID54" s="31"/>
      <c r="IE54" s="31"/>
      <c r="IF54" s="31"/>
      <c r="IG54" s="31"/>
      <c r="IH54" s="31"/>
      <c r="II54" s="31"/>
      <c r="IJ54" s="31"/>
      <c r="IK54" s="31"/>
      <c r="IL54" s="31"/>
      <c r="IM54" s="31"/>
      <c r="IN54" s="31"/>
      <c r="IO54" s="31"/>
      <c r="IP54" s="31"/>
      <c r="IQ54" s="31"/>
      <c r="IR54" s="31"/>
      <c r="IS54" s="31"/>
    </row>
    <row r="55" spans="1:253" ht="10.5">
      <c r="A55" s="119"/>
      <c r="B55" s="119" t="s">
        <v>49</v>
      </c>
      <c r="C55" s="139">
        <f aca="true" t="shared" si="15" ref="C55:S55">SUM(C48:C53)</f>
        <v>369</v>
      </c>
      <c r="D55" s="139">
        <f t="shared" si="15"/>
        <v>23899</v>
      </c>
      <c r="E55" s="139">
        <f t="shared" si="15"/>
        <v>2477</v>
      </c>
      <c r="F55" s="139">
        <f t="shared" si="15"/>
        <v>1401</v>
      </c>
      <c r="G55" s="139">
        <f t="shared" si="15"/>
        <v>5382</v>
      </c>
      <c r="H55" s="139">
        <f t="shared" si="15"/>
        <v>16587</v>
      </c>
      <c r="I55" s="139">
        <f t="shared" si="15"/>
        <v>503</v>
      </c>
      <c r="J55" s="139">
        <f t="shared" si="15"/>
        <v>954</v>
      </c>
      <c r="K55" s="139">
        <f t="shared" si="15"/>
        <v>597</v>
      </c>
      <c r="L55" s="139">
        <f t="shared" si="15"/>
        <v>562</v>
      </c>
      <c r="M55" s="139">
        <f t="shared" si="15"/>
        <v>104</v>
      </c>
      <c r="N55" s="139">
        <f t="shared" si="15"/>
        <v>113</v>
      </c>
      <c r="O55" s="139">
        <f>SUM(O48:O53)</f>
        <v>205</v>
      </c>
      <c r="P55" s="139">
        <f>SUM(P48:P53)</f>
        <v>213</v>
      </c>
      <c r="Q55" s="139">
        <f t="shared" si="15"/>
        <v>9011</v>
      </c>
      <c r="R55" s="139">
        <f t="shared" si="15"/>
        <v>0</v>
      </c>
      <c r="S55" s="139">
        <f t="shared" si="15"/>
        <v>62377</v>
      </c>
      <c r="T55" s="23"/>
      <c r="U55" s="23"/>
      <c r="V55" s="31"/>
      <c r="W55" s="23">
        <f>SUM(W48:W53)</f>
        <v>0</v>
      </c>
      <c r="X55" s="31">
        <f>+W55-S55</f>
        <v>-62377</v>
      </c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31"/>
      <c r="EF55" s="31"/>
      <c r="EG55" s="31"/>
      <c r="EH55" s="31"/>
      <c r="EI55" s="31"/>
      <c r="EJ55" s="31"/>
      <c r="EK55" s="31"/>
      <c r="EL55" s="31"/>
      <c r="EM55" s="31"/>
      <c r="EN55" s="31"/>
      <c r="EO55" s="31"/>
      <c r="EP55" s="31"/>
      <c r="EQ55" s="31"/>
      <c r="ER55" s="31"/>
      <c r="ES55" s="31"/>
      <c r="ET55" s="31"/>
      <c r="EU55" s="31"/>
      <c r="EV55" s="31"/>
      <c r="EW55" s="31"/>
      <c r="EX55" s="31"/>
      <c r="EY55" s="31"/>
      <c r="EZ55" s="31"/>
      <c r="FA55" s="31"/>
      <c r="FB55" s="31"/>
      <c r="FC55" s="31"/>
      <c r="FD55" s="31"/>
      <c r="FE55" s="31"/>
      <c r="FF55" s="31"/>
      <c r="FG55" s="31"/>
      <c r="FH55" s="31"/>
      <c r="FI55" s="31"/>
      <c r="FJ55" s="31"/>
      <c r="FK55" s="31"/>
      <c r="FL55" s="31"/>
      <c r="FM55" s="31"/>
      <c r="FN55" s="31"/>
      <c r="FO55" s="31"/>
      <c r="FP55" s="31"/>
      <c r="FQ55" s="31"/>
      <c r="FR55" s="31"/>
      <c r="FS55" s="31"/>
      <c r="FT55" s="31"/>
      <c r="FU55" s="31"/>
      <c r="FV55" s="31"/>
      <c r="FW55" s="31"/>
      <c r="FX55" s="31"/>
      <c r="FY55" s="31"/>
      <c r="FZ55" s="31"/>
      <c r="GA55" s="31"/>
      <c r="GB55" s="31"/>
      <c r="GC55" s="31"/>
      <c r="GD55" s="31"/>
      <c r="GE55" s="31"/>
      <c r="GF55" s="31"/>
      <c r="GG55" s="31"/>
      <c r="GH55" s="31"/>
      <c r="GI55" s="31"/>
      <c r="GJ55" s="31"/>
      <c r="GK55" s="31"/>
      <c r="GL55" s="31"/>
      <c r="GM55" s="31"/>
      <c r="GN55" s="31"/>
      <c r="GO55" s="31"/>
      <c r="GP55" s="31"/>
      <c r="GQ55" s="31"/>
      <c r="GR55" s="31"/>
      <c r="GS55" s="31"/>
      <c r="GT55" s="31"/>
      <c r="GU55" s="31"/>
      <c r="GV55" s="31"/>
      <c r="GW55" s="31"/>
      <c r="GX55" s="31"/>
      <c r="GY55" s="31"/>
      <c r="GZ55" s="31"/>
      <c r="HA55" s="31"/>
      <c r="HB55" s="31"/>
      <c r="HC55" s="31"/>
      <c r="HD55" s="31"/>
      <c r="HE55" s="31"/>
      <c r="HF55" s="31"/>
      <c r="HG55" s="31"/>
      <c r="HH55" s="31"/>
      <c r="HI55" s="31"/>
      <c r="HJ55" s="31"/>
      <c r="HK55" s="31"/>
      <c r="HL55" s="31"/>
      <c r="HM55" s="31"/>
      <c r="HN55" s="31"/>
      <c r="HO55" s="31"/>
      <c r="HP55" s="31"/>
      <c r="HQ55" s="31"/>
      <c r="HR55" s="31"/>
      <c r="HS55" s="31"/>
      <c r="HT55" s="31"/>
      <c r="HU55" s="31"/>
      <c r="HV55" s="31"/>
      <c r="HW55" s="31"/>
      <c r="HX55" s="31"/>
      <c r="HY55" s="31"/>
      <c r="HZ55" s="31"/>
      <c r="IA55" s="31"/>
      <c r="IB55" s="31"/>
      <c r="IC55" s="31"/>
      <c r="ID55" s="31"/>
      <c r="IE55" s="31"/>
      <c r="IF55" s="31"/>
      <c r="IG55" s="31"/>
      <c r="IH55" s="31"/>
      <c r="II55" s="31"/>
      <c r="IJ55" s="31"/>
      <c r="IK55" s="31"/>
      <c r="IL55" s="31"/>
      <c r="IM55" s="31"/>
      <c r="IN55" s="31"/>
      <c r="IO55" s="31"/>
      <c r="IP55" s="31"/>
      <c r="IQ55" s="31"/>
      <c r="IR55" s="31"/>
      <c r="IS55" s="31"/>
    </row>
    <row r="56" spans="1:253" ht="10.5">
      <c r="A56" s="14"/>
      <c r="B56" s="14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23"/>
      <c r="U56" s="23"/>
      <c r="V56" s="31"/>
      <c r="W56" s="23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31"/>
      <c r="EI56" s="31"/>
      <c r="EJ56" s="31"/>
      <c r="EK56" s="31"/>
      <c r="EL56" s="31"/>
      <c r="EM56" s="31"/>
      <c r="EN56" s="31"/>
      <c r="EO56" s="31"/>
      <c r="EP56" s="31"/>
      <c r="EQ56" s="31"/>
      <c r="ER56" s="31"/>
      <c r="ES56" s="31"/>
      <c r="ET56" s="31"/>
      <c r="EU56" s="31"/>
      <c r="EV56" s="31"/>
      <c r="EW56" s="31"/>
      <c r="EX56" s="31"/>
      <c r="EY56" s="31"/>
      <c r="EZ56" s="31"/>
      <c r="FA56" s="31"/>
      <c r="FB56" s="31"/>
      <c r="FC56" s="31"/>
      <c r="FD56" s="31"/>
      <c r="FE56" s="31"/>
      <c r="FF56" s="31"/>
      <c r="FG56" s="31"/>
      <c r="FH56" s="31"/>
      <c r="FI56" s="31"/>
      <c r="FJ56" s="31"/>
      <c r="FK56" s="31"/>
      <c r="FL56" s="31"/>
      <c r="FM56" s="31"/>
      <c r="FN56" s="31"/>
      <c r="FO56" s="31"/>
      <c r="FP56" s="31"/>
      <c r="FQ56" s="31"/>
      <c r="FR56" s="31"/>
      <c r="FS56" s="31"/>
      <c r="FT56" s="31"/>
      <c r="FU56" s="31"/>
      <c r="FV56" s="31"/>
      <c r="FW56" s="31"/>
      <c r="FX56" s="31"/>
      <c r="FY56" s="31"/>
      <c r="FZ56" s="31"/>
      <c r="GA56" s="31"/>
      <c r="GB56" s="31"/>
      <c r="GC56" s="31"/>
      <c r="GD56" s="31"/>
      <c r="GE56" s="31"/>
      <c r="GF56" s="31"/>
      <c r="GG56" s="31"/>
      <c r="GH56" s="31"/>
      <c r="GI56" s="31"/>
      <c r="GJ56" s="31"/>
      <c r="GK56" s="31"/>
      <c r="GL56" s="31"/>
      <c r="GM56" s="31"/>
      <c r="GN56" s="31"/>
      <c r="GO56" s="31"/>
      <c r="GP56" s="31"/>
      <c r="GQ56" s="31"/>
      <c r="GR56" s="31"/>
      <c r="GS56" s="31"/>
      <c r="GT56" s="31"/>
      <c r="GU56" s="31"/>
      <c r="GV56" s="31"/>
      <c r="GW56" s="31"/>
      <c r="GX56" s="31"/>
      <c r="GY56" s="31"/>
      <c r="GZ56" s="31"/>
      <c r="HA56" s="31"/>
      <c r="HB56" s="31"/>
      <c r="HC56" s="31"/>
      <c r="HD56" s="31"/>
      <c r="HE56" s="31"/>
      <c r="HF56" s="31"/>
      <c r="HG56" s="31"/>
      <c r="HH56" s="31"/>
      <c r="HI56" s="31"/>
      <c r="HJ56" s="31"/>
      <c r="HK56" s="31"/>
      <c r="HL56" s="31"/>
      <c r="HM56" s="31"/>
      <c r="HN56" s="31"/>
      <c r="HO56" s="31"/>
      <c r="HP56" s="31"/>
      <c r="HQ56" s="31"/>
      <c r="HR56" s="31"/>
      <c r="HS56" s="31"/>
      <c r="HT56" s="31"/>
      <c r="HU56" s="31"/>
      <c r="HV56" s="31"/>
      <c r="HW56" s="31"/>
      <c r="HX56" s="31"/>
      <c r="HY56" s="31"/>
      <c r="HZ56" s="31"/>
      <c r="IA56" s="31"/>
      <c r="IB56" s="31"/>
      <c r="IC56" s="31"/>
      <c r="ID56" s="31"/>
      <c r="IE56" s="31"/>
      <c r="IF56" s="31"/>
      <c r="IG56" s="31"/>
      <c r="IH56" s="31"/>
      <c r="II56" s="31"/>
      <c r="IJ56" s="31"/>
      <c r="IK56" s="31"/>
      <c r="IL56" s="31"/>
      <c r="IM56" s="31"/>
      <c r="IN56" s="31"/>
      <c r="IO56" s="31"/>
      <c r="IP56" s="31"/>
      <c r="IQ56" s="31"/>
      <c r="IR56" s="31"/>
      <c r="IS56" s="31"/>
    </row>
    <row r="57" spans="1:253" ht="11.25" thickBot="1">
      <c r="A57" s="141"/>
      <c r="B57" s="141" t="s">
        <v>50</v>
      </c>
      <c r="C57" s="139">
        <f aca="true" t="shared" si="16" ref="C57:S57">C46+C55</f>
        <v>33339</v>
      </c>
      <c r="D57" s="139">
        <f t="shared" si="16"/>
        <v>101748</v>
      </c>
      <c r="E57" s="139">
        <f t="shared" si="16"/>
        <v>25816</v>
      </c>
      <c r="F57" s="139">
        <f t="shared" si="16"/>
        <v>35306</v>
      </c>
      <c r="G57" s="139">
        <f t="shared" si="16"/>
        <v>105299</v>
      </c>
      <c r="H57" s="139">
        <f t="shared" si="16"/>
        <v>60159</v>
      </c>
      <c r="I57" s="139">
        <f t="shared" si="16"/>
        <v>34889</v>
      </c>
      <c r="J57" s="139">
        <f t="shared" si="16"/>
        <v>97061</v>
      </c>
      <c r="K57" s="139">
        <f t="shared" si="16"/>
        <v>36792</v>
      </c>
      <c r="L57" s="139">
        <f t="shared" si="16"/>
        <v>45472</v>
      </c>
      <c r="M57" s="139">
        <f t="shared" si="16"/>
        <v>5079</v>
      </c>
      <c r="N57" s="139">
        <f t="shared" si="16"/>
        <v>12499</v>
      </c>
      <c r="O57" s="139">
        <f>O46+O55</f>
        <v>15913</v>
      </c>
      <c r="P57" s="139">
        <f>P46+P55</f>
        <v>13249</v>
      </c>
      <c r="Q57" s="139">
        <f t="shared" si="16"/>
        <v>778053</v>
      </c>
      <c r="R57" s="139">
        <f t="shared" si="16"/>
        <v>0</v>
      </c>
      <c r="S57" s="139">
        <f t="shared" si="16"/>
        <v>1400674</v>
      </c>
      <c r="T57" s="23"/>
      <c r="U57" s="23"/>
      <c r="V57" s="31"/>
      <c r="W57" s="28">
        <f>W46+W55</f>
        <v>0</v>
      </c>
      <c r="X57" s="31">
        <f>+W57-S57</f>
        <v>-1400674</v>
      </c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/>
      <c r="EJ57" s="31"/>
      <c r="EK57" s="31"/>
      <c r="EL57" s="31"/>
      <c r="EM57" s="31"/>
      <c r="EN57" s="31"/>
      <c r="EO57" s="31"/>
      <c r="EP57" s="31"/>
      <c r="EQ57" s="31"/>
      <c r="ER57" s="31"/>
      <c r="ES57" s="31"/>
      <c r="ET57" s="31"/>
      <c r="EU57" s="31"/>
      <c r="EV57" s="31"/>
      <c r="EW57" s="31"/>
      <c r="EX57" s="31"/>
      <c r="EY57" s="31"/>
      <c r="EZ57" s="31"/>
      <c r="FA57" s="31"/>
      <c r="FB57" s="31"/>
      <c r="FC57" s="31"/>
      <c r="FD57" s="31"/>
      <c r="FE57" s="31"/>
      <c r="FF57" s="31"/>
      <c r="FG57" s="31"/>
      <c r="FH57" s="31"/>
      <c r="FI57" s="31"/>
      <c r="FJ57" s="31"/>
      <c r="FK57" s="31"/>
      <c r="FL57" s="31"/>
      <c r="FM57" s="31"/>
      <c r="FN57" s="31"/>
      <c r="FO57" s="31"/>
      <c r="FP57" s="31"/>
      <c r="FQ57" s="31"/>
      <c r="FR57" s="31"/>
      <c r="FS57" s="31"/>
      <c r="FT57" s="31"/>
      <c r="FU57" s="31"/>
      <c r="FV57" s="31"/>
      <c r="FW57" s="31"/>
      <c r="FX57" s="31"/>
      <c r="FY57" s="31"/>
      <c r="FZ57" s="31"/>
      <c r="GA57" s="31"/>
      <c r="GB57" s="31"/>
      <c r="GC57" s="31"/>
      <c r="GD57" s="31"/>
      <c r="GE57" s="31"/>
      <c r="GF57" s="31"/>
      <c r="GG57" s="31"/>
      <c r="GH57" s="31"/>
      <c r="GI57" s="31"/>
      <c r="GJ57" s="31"/>
      <c r="GK57" s="31"/>
      <c r="GL57" s="31"/>
      <c r="GM57" s="31"/>
      <c r="GN57" s="31"/>
      <c r="GO57" s="31"/>
      <c r="GP57" s="31"/>
      <c r="GQ57" s="31"/>
      <c r="GR57" s="31"/>
      <c r="GS57" s="31"/>
      <c r="GT57" s="31"/>
      <c r="GU57" s="31"/>
      <c r="GV57" s="31"/>
      <c r="GW57" s="31"/>
      <c r="GX57" s="31"/>
      <c r="GY57" s="31"/>
      <c r="GZ57" s="31"/>
      <c r="HA57" s="31"/>
      <c r="HB57" s="31"/>
      <c r="HC57" s="31"/>
      <c r="HD57" s="31"/>
      <c r="HE57" s="31"/>
      <c r="HF57" s="31"/>
      <c r="HG57" s="31"/>
      <c r="HH57" s="31"/>
      <c r="HI57" s="31"/>
      <c r="HJ57" s="31"/>
      <c r="HK57" s="31"/>
      <c r="HL57" s="31"/>
      <c r="HM57" s="31"/>
      <c r="HN57" s="31"/>
      <c r="HO57" s="31"/>
      <c r="HP57" s="31"/>
      <c r="HQ57" s="31"/>
      <c r="HR57" s="31"/>
      <c r="HS57" s="31"/>
      <c r="HT57" s="31"/>
      <c r="HU57" s="31"/>
      <c r="HV57" s="31"/>
      <c r="HW57" s="31"/>
      <c r="HX57" s="31"/>
      <c r="HY57" s="31"/>
      <c r="HZ57" s="31"/>
      <c r="IA57" s="31"/>
      <c r="IB57" s="31"/>
      <c r="IC57" s="31"/>
      <c r="ID57" s="31"/>
      <c r="IE57" s="31"/>
      <c r="IF57" s="31"/>
      <c r="IG57" s="31"/>
      <c r="IH57" s="31"/>
      <c r="II57" s="31"/>
      <c r="IJ57" s="31"/>
      <c r="IK57" s="31"/>
      <c r="IL57" s="31"/>
      <c r="IM57" s="31"/>
      <c r="IN57" s="31"/>
      <c r="IO57" s="31"/>
      <c r="IP57" s="31"/>
      <c r="IQ57" s="31"/>
      <c r="IR57" s="31"/>
      <c r="IS57" s="31"/>
    </row>
    <row r="58" spans="1:253" ht="10.5">
      <c r="A58" s="14"/>
      <c r="B58" s="14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23"/>
      <c r="U58" s="23"/>
      <c r="V58" s="31"/>
      <c r="W58" s="88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/>
      <c r="EJ58" s="31"/>
      <c r="EK58" s="31"/>
      <c r="EL58" s="31"/>
      <c r="EM58" s="31"/>
      <c r="EN58" s="31"/>
      <c r="EO58" s="31"/>
      <c r="EP58" s="31"/>
      <c r="EQ58" s="31"/>
      <c r="ER58" s="31"/>
      <c r="ES58" s="31"/>
      <c r="ET58" s="31"/>
      <c r="EU58" s="31"/>
      <c r="EV58" s="31"/>
      <c r="EW58" s="31"/>
      <c r="EX58" s="31"/>
      <c r="EY58" s="31"/>
      <c r="EZ58" s="31"/>
      <c r="FA58" s="31"/>
      <c r="FB58" s="31"/>
      <c r="FC58" s="31"/>
      <c r="FD58" s="31"/>
      <c r="FE58" s="31"/>
      <c r="FF58" s="31"/>
      <c r="FG58" s="31"/>
      <c r="FH58" s="31"/>
      <c r="FI58" s="31"/>
      <c r="FJ58" s="31"/>
      <c r="FK58" s="31"/>
      <c r="FL58" s="31"/>
      <c r="FM58" s="31"/>
      <c r="FN58" s="31"/>
      <c r="FO58" s="31"/>
      <c r="FP58" s="31"/>
      <c r="FQ58" s="31"/>
      <c r="FR58" s="31"/>
      <c r="FS58" s="31"/>
      <c r="FT58" s="31"/>
      <c r="FU58" s="31"/>
      <c r="FV58" s="31"/>
      <c r="FW58" s="31"/>
      <c r="FX58" s="31"/>
      <c r="FY58" s="31"/>
      <c r="FZ58" s="31"/>
      <c r="GA58" s="31"/>
      <c r="GB58" s="31"/>
      <c r="GC58" s="31"/>
      <c r="GD58" s="31"/>
      <c r="GE58" s="31"/>
      <c r="GF58" s="31"/>
      <c r="GG58" s="31"/>
      <c r="GH58" s="31"/>
      <c r="GI58" s="31"/>
      <c r="GJ58" s="31"/>
      <c r="GK58" s="31"/>
      <c r="GL58" s="31"/>
      <c r="GM58" s="31"/>
      <c r="GN58" s="31"/>
      <c r="GO58" s="31"/>
      <c r="GP58" s="31"/>
      <c r="GQ58" s="31"/>
      <c r="GR58" s="31"/>
      <c r="GS58" s="31"/>
      <c r="GT58" s="31"/>
      <c r="GU58" s="31"/>
      <c r="GV58" s="31"/>
      <c r="GW58" s="31"/>
      <c r="GX58" s="31"/>
      <c r="GY58" s="31"/>
      <c r="GZ58" s="31"/>
      <c r="HA58" s="31"/>
      <c r="HB58" s="31"/>
      <c r="HC58" s="31"/>
      <c r="HD58" s="31"/>
      <c r="HE58" s="31"/>
      <c r="HF58" s="31"/>
      <c r="HG58" s="31"/>
      <c r="HH58" s="31"/>
      <c r="HI58" s="31"/>
      <c r="HJ58" s="31"/>
      <c r="HK58" s="31"/>
      <c r="HL58" s="31"/>
      <c r="HM58" s="31"/>
      <c r="HN58" s="31"/>
      <c r="HO58" s="31"/>
      <c r="HP58" s="31"/>
      <c r="HQ58" s="31"/>
      <c r="HR58" s="31"/>
      <c r="HS58" s="31"/>
      <c r="HT58" s="31"/>
      <c r="HU58" s="31"/>
      <c r="HV58" s="31"/>
      <c r="HW58" s="31"/>
      <c r="HX58" s="31"/>
      <c r="HY58" s="31"/>
      <c r="HZ58" s="31"/>
      <c r="IA58" s="31"/>
      <c r="IB58" s="31"/>
      <c r="IC58" s="31"/>
      <c r="ID58" s="31"/>
      <c r="IE58" s="31"/>
      <c r="IF58" s="31"/>
      <c r="IG58" s="31"/>
      <c r="IH58" s="31"/>
      <c r="II58" s="31"/>
      <c r="IJ58" s="31"/>
      <c r="IK58" s="31"/>
      <c r="IL58" s="31"/>
      <c r="IM58" s="31"/>
      <c r="IN58" s="31"/>
      <c r="IO58" s="31"/>
      <c r="IP58" s="31"/>
      <c r="IQ58" s="31"/>
      <c r="IR58" s="31"/>
      <c r="IS58" s="31"/>
    </row>
    <row r="59" spans="1:253" ht="11.25" thickBot="1">
      <c r="A59" s="148"/>
      <c r="B59" s="149" t="s">
        <v>51</v>
      </c>
      <c r="C59" s="150">
        <f aca="true" t="shared" si="17" ref="C59:Q59">(C57/$S57)</f>
        <v>0.023802112411596132</v>
      </c>
      <c r="D59" s="150">
        <f t="shared" si="17"/>
        <v>0.07264217084060959</v>
      </c>
      <c r="E59" s="150">
        <f t="shared" si="17"/>
        <v>0.018431126728989045</v>
      </c>
      <c r="F59" s="150">
        <f t="shared" si="17"/>
        <v>0.0252064363299383</v>
      </c>
      <c r="G59" s="150">
        <f t="shared" si="17"/>
        <v>0.07517737889044845</v>
      </c>
      <c r="H59" s="150">
        <f t="shared" si="17"/>
        <v>0.042950036910801515</v>
      </c>
      <c r="I59" s="150">
        <f t="shared" si="17"/>
        <v>0.02490872251501777</v>
      </c>
      <c r="J59" s="150">
        <f t="shared" si="17"/>
        <v>0.069295924676263</v>
      </c>
      <c r="K59" s="150">
        <f t="shared" si="17"/>
        <v>0.02626735414521866</v>
      </c>
      <c r="L59" s="150">
        <f t="shared" si="17"/>
        <v>0.03246437072437983</v>
      </c>
      <c r="M59" s="150">
        <f t="shared" si="17"/>
        <v>0.0036261114292119364</v>
      </c>
      <c r="N59" s="150">
        <f t="shared" si="17"/>
        <v>0.00892356108559165</v>
      </c>
      <c r="O59" s="150">
        <f>(O57/$S57)</f>
        <v>0.011360959081128085</v>
      </c>
      <c r="P59" s="150">
        <f>(P57/$S57)</f>
        <v>0.009459017587247282</v>
      </c>
      <c r="Q59" s="150">
        <f t="shared" si="17"/>
        <v>0.5554847166435587</v>
      </c>
      <c r="R59" s="162">
        <f>(R57/$S57)*100</f>
        <v>0</v>
      </c>
      <c r="S59" s="150">
        <f>SUM(C59:R59)</f>
        <v>1</v>
      </c>
      <c r="T59" s="23"/>
      <c r="U59" s="23"/>
      <c r="V59" s="31"/>
      <c r="W59" s="88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31"/>
      <c r="EJ59" s="31"/>
      <c r="EK59" s="31"/>
      <c r="EL59" s="31"/>
      <c r="EM59" s="31"/>
      <c r="EN59" s="31"/>
      <c r="EO59" s="31"/>
      <c r="EP59" s="31"/>
      <c r="EQ59" s="31"/>
      <c r="ER59" s="31"/>
      <c r="ES59" s="31"/>
      <c r="ET59" s="31"/>
      <c r="EU59" s="31"/>
      <c r="EV59" s="31"/>
      <c r="EW59" s="31"/>
      <c r="EX59" s="31"/>
      <c r="EY59" s="31"/>
      <c r="EZ59" s="31"/>
      <c r="FA59" s="31"/>
      <c r="FB59" s="31"/>
      <c r="FC59" s="31"/>
      <c r="FD59" s="31"/>
      <c r="FE59" s="31"/>
      <c r="FF59" s="31"/>
      <c r="FG59" s="31"/>
      <c r="FH59" s="31"/>
      <c r="FI59" s="31"/>
      <c r="FJ59" s="31"/>
      <c r="FK59" s="31"/>
      <c r="FL59" s="31"/>
      <c r="FM59" s="31"/>
      <c r="FN59" s="31"/>
      <c r="FO59" s="31"/>
      <c r="FP59" s="31"/>
      <c r="FQ59" s="31"/>
      <c r="FR59" s="31"/>
      <c r="FS59" s="31"/>
      <c r="FT59" s="31"/>
      <c r="FU59" s="31"/>
      <c r="FV59" s="31"/>
      <c r="FW59" s="31"/>
      <c r="FX59" s="31"/>
      <c r="FY59" s="31"/>
      <c r="FZ59" s="31"/>
      <c r="GA59" s="31"/>
      <c r="GB59" s="31"/>
      <c r="GC59" s="31"/>
      <c r="GD59" s="31"/>
      <c r="GE59" s="31"/>
      <c r="GF59" s="31"/>
      <c r="GG59" s="31"/>
      <c r="GH59" s="31"/>
      <c r="GI59" s="31"/>
      <c r="GJ59" s="31"/>
      <c r="GK59" s="31"/>
      <c r="GL59" s="31"/>
      <c r="GM59" s="31"/>
      <c r="GN59" s="31"/>
      <c r="GO59" s="31"/>
      <c r="GP59" s="31"/>
      <c r="GQ59" s="31"/>
      <c r="GR59" s="31"/>
      <c r="GS59" s="31"/>
      <c r="GT59" s="31"/>
      <c r="GU59" s="31"/>
      <c r="GV59" s="31"/>
      <c r="GW59" s="31"/>
      <c r="GX59" s="31"/>
      <c r="GY59" s="31"/>
      <c r="GZ59" s="31"/>
      <c r="HA59" s="31"/>
      <c r="HB59" s="31"/>
      <c r="HC59" s="31"/>
      <c r="HD59" s="31"/>
      <c r="HE59" s="31"/>
      <c r="HF59" s="31"/>
      <c r="HG59" s="31"/>
      <c r="HH59" s="31"/>
      <c r="HI59" s="31"/>
      <c r="HJ59" s="31"/>
      <c r="HK59" s="31"/>
      <c r="HL59" s="31"/>
      <c r="HM59" s="31"/>
      <c r="HN59" s="31"/>
      <c r="HO59" s="31"/>
      <c r="HP59" s="31"/>
      <c r="HQ59" s="31"/>
      <c r="HR59" s="31"/>
      <c r="HS59" s="31"/>
      <c r="HT59" s="31"/>
      <c r="HU59" s="31"/>
      <c r="HV59" s="31"/>
      <c r="HW59" s="31"/>
      <c r="HX59" s="31"/>
      <c r="HY59" s="31"/>
      <c r="HZ59" s="31"/>
      <c r="IA59" s="31"/>
      <c r="IB59" s="31"/>
      <c r="IC59" s="31"/>
      <c r="ID59" s="31"/>
      <c r="IE59" s="31"/>
      <c r="IF59" s="31"/>
      <c r="IG59" s="31"/>
      <c r="IH59" s="31"/>
      <c r="II59" s="31"/>
      <c r="IJ59" s="31"/>
      <c r="IK59" s="31"/>
      <c r="IL59" s="31"/>
      <c r="IM59" s="31"/>
      <c r="IN59" s="31"/>
      <c r="IO59" s="31"/>
      <c r="IP59" s="31"/>
      <c r="IQ59" s="31"/>
      <c r="IR59" s="31"/>
      <c r="IS59" s="31"/>
    </row>
    <row r="60" spans="2:253" ht="10.5">
      <c r="B60" s="21" t="str">
        <f>+B29</f>
        <v>Fuente: Superintendencia de Salud, Archivo Maestro de Beneficiarios.</v>
      </c>
      <c r="C60" s="23"/>
      <c r="D60" s="23"/>
      <c r="E60" s="23"/>
      <c r="F60" s="23"/>
      <c r="G60" s="23"/>
      <c r="H60" s="23"/>
      <c r="I60" s="23"/>
      <c r="J60" s="23"/>
      <c r="K60" s="60" t="s">
        <v>1</v>
      </c>
      <c r="L60" s="60" t="s">
        <v>1</v>
      </c>
      <c r="M60" s="60" t="s">
        <v>1</v>
      </c>
      <c r="N60" s="60" t="s">
        <v>1</v>
      </c>
      <c r="O60" s="60"/>
      <c r="P60" s="60"/>
      <c r="Q60" s="60" t="s">
        <v>1</v>
      </c>
      <c r="R60" s="60"/>
      <c r="S60" s="60" t="s">
        <v>1</v>
      </c>
      <c r="T60" s="23"/>
      <c r="U60" s="23"/>
      <c r="V60" s="31"/>
      <c r="W60" s="88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1"/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/>
      <c r="EJ60" s="31"/>
      <c r="EK60" s="31"/>
      <c r="EL60" s="31"/>
      <c r="EM60" s="31"/>
      <c r="EN60" s="31"/>
      <c r="EO60" s="31"/>
      <c r="EP60" s="31"/>
      <c r="EQ60" s="31"/>
      <c r="ER60" s="31"/>
      <c r="ES60" s="31"/>
      <c r="ET60" s="31"/>
      <c r="EU60" s="31"/>
      <c r="EV60" s="31"/>
      <c r="EW60" s="31"/>
      <c r="EX60" s="31"/>
      <c r="EY60" s="31"/>
      <c r="EZ60" s="31"/>
      <c r="FA60" s="31"/>
      <c r="FB60" s="31"/>
      <c r="FC60" s="31"/>
      <c r="FD60" s="31"/>
      <c r="FE60" s="31"/>
      <c r="FF60" s="31"/>
      <c r="FG60" s="31"/>
      <c r="FH60" s="31"/>
      <c r="FI60" s="31"/>
      <c r="FJ60" s="31"/>
      <c r="FK60" s="31"/>
      <c r="FL60" s="31"/>
      <c r="FM60" s="31"/>
      <c r="FN60" s="31"/>
      <c r="FO60" s="31"/>
      <c r="FP60" s="31"/>
      <c r="FQ60" s="31"/>
      <c r="FR60" s="31"/>
      <c r="FS60" s="31"/>
      <c r="FT60" s="31"/>
      <c r="FU60" s="31"/>
      <c r="FV60" s="31"/>
      <c r="FW60" s="31"/>
      <c r="FX60" s="31"/>
      <c r="FY60" s="31"/>
      <c r="FZ60" s="31"/>
      <c r="GA60" s="31"/>
      <c r="GB60" s="31"/>
      <c r="GC60" s="31"/>
      <c r="GD60" s="31"/>
      <c r="GE60" s="31"/>
      <c r="GF60" s="31"/>
      <c r="GG60" s="31"/>
      <c r="GH60" s="31"/>
      <c r="GI60" s="31"/>
      <c r="GJ60" s="31"/>
      <c r="GK60" s="31"/>
      <c r="GL60" s="31"/>
      <c r="GM60" s="31"/>
      <c r="GN60" s="31"/>
      <c r="GO60" s="31"/>
      <c r="GP60" s="31"/>
      <c r="GQ60" s="31"/>
      <c r="GR60" s="31"/>
      <c r="GS60" s="31"/>
      <c r="GT60" s="31"/>
      <c r="GU60" s="31"/>
      <c r="GV60" s="31"/>
      <c r="GW60" s="31"/>
      <c r="GX60" s="31"/>
      <c r="GY60" s="31"/>
      <c r="GZ60" s="31"/>
      <c r="HA60" s="31"/>
      <c r="HB60" s="31"/>
      <c r="HC60" s="31"/>
      <c r="HD60" s="31"/>
      <c r="HE60" s="31"/>
      <c r="HF60" s="31"/>
      <c r="HG60" s="31"/>
      <c r="HH60" s="31"/>
      <c r="HI60" s="31"/>
      <c r="HJ60" s="31"/>
      <c r="HK60" s="31"/>
      <c r="HL60" s="31"/>
      <c r="HM60" s="31"/>
      <c r="HN60" s="31"/>
      <c r="HO60" s="31"/>
      <c r="HP60" s="31"/>
      <c r="HQ60" s="31"/>
      <c r="HR60" s="31"/>
      <c r="HS60" s="31"/>
      <c r="HT60" s="31"/>
      <c r="HU60" s="31"/>
      <c r="HV60" s="31"/>
      <c r="HW60" s="31"/>
      <c r="HX60" s="31"/>
      <c r="HY60" s="31"/>
      <c r="HZ60" s="31"/>
      <c r="IA60" s="31"/>
      <c r="IB60" s="31"/>
      <c r="IC60" s="31"/>
      <c r="ID60" s="31"/>
      <c r="IE60" s="31"/>
      <c r="IF60" s="31"/>
      <c r="IG60" s="31"/>
      <c r="IH60" s="31"/>
      <c r="II60" s="31"/>
      <c r="IJ60" s="31"/>
      <c r="IK60" s="31"/>
      <c r="IL60" s="31"/>
      <c r="IM60" s="31"/>
      <c r="IN60" s="31"/>
      <c r="IO60" s="31"/>
      <c r="IP60" s="31"/>
      <c r="IQ60" s="31"/>
      <c r="IR60" s="31"/>
      <c r="IS60" s="31"/>
    </row>
    <row r="61" spans="2:253" ht="10.5">
      <c r="B61" s="21" t="str">
        <f>+B30</f>
        <v>(*) Información que presenta error en en campo región</v>
      </c>
      <c r="C61" s="23"/>
      <c r="D61" s="23"/>
      <c r="E61" s="23"/>
      <c r="F61" s="23"/>
      <c r="G61" s="23"/>
      <c r="H61" s="23"/>
      <c r="I61" s="23"/>
      <c r="J61" s="23"/>
      <c r="K61" s="60" t="s">
        <v>1</v>
      </c>
      <c r="L61" s="60" t="s">
        <v>1</v>
      </c>
      <c r="M61" s="60" t="s">
        <v>1</v>
      </c>
      <c r="N61" s="60" t="s">
        <v>1</v>
      </c>
      <c r="O61" s="60"/>
      <c r="P61" s="60"/>
      <c r="Q61" s="60" t="s">
        <v>1</v>
      </c>
      <c r="R61" s="60"/>
      <c r="S61" s="60" t="s">
        <v>1</v>
      </c>
      <c r="T61" s="23"/>
      <c r="U61" s="23"/>
      <c r="V61" s="31"/>
      <c r="W61" s="88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  <c r="DT61" s="31"/>
      <c r="DU61" s="31"/>
      <c r="DV61" s="31"/>
      <c r="DW61" s="31"/>
      <c r="DX61" s="31"/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31"/>
      <c r="EJ61" s="31"/>
      <c r="EK61" s="31"/>
      <c r="EL61" s="31"/>
      <c r="EM61" s="31"/>
      <c r="EN61" s="31"/>
      <c r="EO61" s="31"/>
      <c r="EP61" s="31"/>
      <c r="EQ61" s="31"/>
      <c r="ER61" s="31"/>
      <c r="ES61" s="31"/>
      <c r="ET61" s="31"/>
      <c r="EU61" s="31"/>
      <c r="EV61" s="31"/>
      <c r="EW61" s="31"/>
      <c r="EX61" s="31"/>
      <c r="EY61" s="31"/>
      <c r="EZ61" s="31"/>
      <c r="FA61" s="31"/>
      <c r="FB61" s="31"/>
      <c r="FC61" s="31"/>
      <c r="FD61" s="31"/>
      <c r="FE61" s="31"/>
      <c r="FF61" s="31"/>
      <c r="FG61" s="31"/>
      <c r="FH61" s="31"/>
      <c r="FI61" s="31"/>
      <c r="FJ61" s="31"/>
      <c r="FK61" s="31"/>
      <c r="FL61" s="31"/>
      <c r="FM61" s="31"/>
      <c r="FN61" s="31"/>
      <c r="FO61" s="31"/>
      <c r="FP61" s="31"/>
      <c r="FQ61" s="31"/>
      <c r="FR61" s="31"/>
      <c r="FS61" s="31"/>
      <c r="FT61" s="31"/>
      <c r="FU61" s="31"/>
      <c r="FV61" s="31"/>
      <c r="FW61" s="31"/>
      <c r="FX61" s="31"/>
      <c r="FY61" s="31"/>
      <c r="FZ61" s="31"/>
      <c r="GA61" s="31"/>
      <c r="GB61" s="31"/>
      <c r="GC61" s="31"/>
      <c r="GD61" s="31"/>
      <c r="GE61" s="31"/>
      <c r="GF61" s="31"/>
      <c r="GG61" s="31"/>
      <c r="GH61" s="31"/>
      <c r="GI61" s="31"/>
      <c r="GJ61" s="31"/>
      <c r="GK61" s="31"/>
      <c r="GL61" s="31"/>
      <c r="GM61" s="31"/>
      <c r="GN61" s="31"/>
      <c r="GO61" s="31"/>
      <c r="GP61" s="31"/>
      <c r="GQ61" s="31"/>
      <c r="GR61" s="31"/>
      <c r="GS61" s="31"/>
      <c r="GT61" s="31"/>
      <c r="GU61" s="31"/>
      <c r="GV61" s="31"/>
      <c r="GW61" s="31"/>
      <c r="GX61" s="31"/>
      <c r="GY61" s="31"/>
      <c r="GZ61" s="31"/>
      <c r="HA61" s="31"/>
      <c r="HB61" s="31"/>
      <c r="HC61" s="31"/>
      <c r="HD61" s="31"/>
      <c r="HE61" s="31"/>
      <c r="HF61" s="31"/>
      <c r="HG61" s="31"/>
      <c r="HH61" s="31"/>
      <c r="HI61" s="31"/>
      <c r="HJ61" s="31"/>
      <c r="HK61" s="31"/>
      <c r="HL61" s="31"/>
      <c r="HM61" s="31"/>
      <c r="HN61" s="31"/>
      <c r="HO61" s="31"/>
      <c r="HP61" s="31"/>
      <c r="HQ61" s="31"/>
      <c r="HR61" s="31"/>
      <c r="HS61" s="31"/>
      <c r="HT61" s="31"/>
      <c r="HU61" s="31"/>
      <c r="HV61" s="31"/>
      <c r="HW61" s="31"/>
      <c r="HX61" s="31"/>
      <c r="HY61" s="31"/>
      <c r="HZ61" s="31"/>
      <c r="IA61" s="31"/>
      <c r="IB61" s="31"/>
      <c r="IC61" s="31"/>
      <c r="ID61" s="31"/>
      <c r="IE61" s="31"/>
      <c r="IF61" s="31"/>
      <c r="IG61" s="31"/>
      <c r="IH61" s="31"/>
      <c r="II61" s="31"/>
      <c r="IJ61" s="31"/>
      <c r="IK61" s="31"/>
      <c r="IL61" s="31"/>
      <c r="IM61" s="31"/>
      <c r="IN61" s="31"/>
      <c r="IO61" s="31"/>
      <c r="IP61" s="31"/>
      <c r="IQ61" s="31"/>
      <c r="IR61" s="31"/>
      <c r="IS61" s="31"/>
    </row>
    <row r="62" spans="1:253" ht="10.5">
      <c r="A62" s="95"/>
      <c r="B62" s="14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31"/>
      <c r="W62" s="88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  <c r="DT62" s="31"/>
      <c r="DU62" s="31"/>
      <c r="DV62" s="31"/>
      <c r="DW62" s="31"/>
      <c r="DX62" s="31"/>
      <c r="DY62" s="31"/>
      <c r="DZ62" s="31"/>
      <c r="EA62" s="31"/>
      <c r="EB62" s="31"/>
      <c r="EC62" s="31"/>
      <c r="ED62" s="31"/>
      <c r="EE62" s="31"/>
      <c r="EF62" s="31"/>
      <c r="EG62" s="31"/>
      <c r="EH62" s="31"/>
      <c r="EI62" s="31"/>
      <c r="EJ62" s="31"/>
      <c r="EK62" s="31"/>
      <c r="EL62" s="31"/>
      <c r="EM62" s="31"/>
      <c r="EN62" s="31"/>
      <c r="EO62" s="31"/>
      <c r="EP62" s="31"/>
      <c r="EQ62" s="31"/>
      <c r="ER62" s="31"/>
      <c r="ES62" s="31"/>
      <c r="ET62" s="31"/>
      <c r="EU62" s="31"/>
      <c r="EV62" s="31"/>
      <c r="EW62" s="31"/>
      <c r="EX62" s="31"/>
      <c r="EY62" s="31"/>
      <c r="EZ62" s="31"/>
      <c r="FA62" s="31"/>
      <c r="FB62" s="31"/>
      <c r="FC62" s="31"/>
      <c r="FD62" s="31"/>
      <c r="FE62" s="31"/>
      <c r="FF62" s="31"/>
      <c r="FG62" s="31"/>
      <c r="FH62" s="31"/>
      <c r="FI62" s="31"/>
      <c r="FJ62" s="31"/>
      <c r="FK62" s="31"/>
      <c r="FL62" s="31"/>
      <c r="FM62" s="31"/>
      <c r="FN62" s="31"/>
      <c r="FO62" s="31"/>
      <c r="FP62" s="31"/>
      <c r="FQ62" s="31"/>
      <c r="FR62" s="31"/>
      <c r="FS62" s="31"/>
      <c r="FT62" s="31"/>
      <c r="FU62" s="31"/>
      <c r="FV62" s="31"/>
      <c r="FW62" s="31"/>
      <c r="FX62" s="31"/>
      <c r="FY62" s="31"/>
      <c r="FZ62" s="31"/>
      <c r="GA62" s="31"/>
      <c r="GB62" s="31"/>
      <c r="GC62" s="31"/>
      <c r="GD62" s="31"/>
      <c r="GE62" s="31"/>
      <c r="GF62" s="31"/>
      <c r="GG62" s="31"/>
      <c r="GH62" s="31"/>
      <c r="GI62" s="31"/>
      <c r="GJ62" s="31"/>
      <c r="GK62" s="31"/>
      <c r="GL62" s="31"/>
      <c r="GM62" s="31"/>
      <c r="GN62" s="31"/>
      <c r="GO62" s="31"/>
      <c r="GP62" s="31"/>
      <c r="GQ62" s="31"/>
      <c r="GR62" s="31"/>
      <c r="GS62" s="31"/>
      <c r="GT62" s="31"/>
      <c r="GU62" s="31"/>
      <c r="GV62" s="31"/>
      <c r="GW62" s="31"/>
      <c r="GX62" s="31"/>
      <c r="GY62" s="31"/>
      <c r="GZ62" s="31"/>
      <c r="HA62" s="31"/>
      <c r="HB62" s="31"/>
      <c r="HC62" s="31"/>
      <c r="HD62" s="31"/>
      <c r="HE62" s="31"/>
      <c r="HF62" s="31"/>
      <c r="HG62" s="31"/>
      <c r="HH62" s="31"/>
      <c r="HI62" s="31"/>
      <c r="HJ62" s="31"/>
      <c r="HK62" s="31"/>
      <c r="HL62" s="31"/>
      <c r="HM62" s="31"/>
      <c r="HN62" s="31"/>
      <c r="HO62" s="31"/>
      <c r="HP62" s="31"/>
      <c r="HQ62" s="31"/>
      <c r="HR62" s="31"/>
      <c r="HS62" s="31"/>
      <c r="HT62" s="31"/>
      <c r="HU62" s="31"/>
      <c r="HV62" s="31"/>
      <c r="HW62" s="31"/>
      <c r="HX62" s="31"/>
      <c r="HY62" s="31"/>
      <c r="HZ62" s="31"/>
      <c r="IA62" s="31"/>
      <c r="IB62" s="31"/>
      <c r="IC62" s="31"/>
      <c r="ID62" s="31"/>
      <c r="IE62" s="31"/>
      <c r="IF62" s="31"/>
      <c r="IG62" s="31"/>
      <c r="IH62" s="31"/>
      <c r="II62" s="31"/>
      <c r="IJ62" s="31"/>
      <c r="IK62" s="31"/>
      <c r="IL62" s="31"/>
      <c r="IM62" s="31"/>
      <c r="IN62" s="31"/>
      <c r="IO62" s="31"/>
      <c r="IP62" s="31"/>
      <c r="IQ62" s="31"/>
      <c r="IR62" s="31"/>
      <c r="IS62" s="31"/>
    </row>
    <row r="63" spans="1:253" ht="14.25">
      <c r="A63" s="10" t="s">
        <v>224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97"/>
      <c r="U63" s="97"/>
      <c r="V63" s="31"/>
      <c r="W63" s="88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  <c r="DT63" s="31"/>
      <c r="DU63" s="31"/>
      <c r="DV63" s="31"/>
      <c r="DW63" s="31"/>
      <c r="DX63" s="31"/>
      <c r="DY63" s="31"/>
      <c r="DZ63" s="31"/>
      <c r="EA63" s="31"/>
      <c r="EB63" s="31"/>
      <c r="EC63" s="31"/>
      <c r="ED63" s="31"/>
      <c r="EE63" s="31"/>
      <c r="EF63" s="31"/>
      <c r="EG63" s="31"/>
      <c r="EH63" s="31"/>
      <c r="EI63" s="31"/>
      <c r="EJ63" s="31"/>
      <c r="EK63" s="31"/>
      <c r="EL63" s="31"/>
      <c r="EM63" s="31"/>
      <c r="EN63" s="31"/>
      <c r="EO63" s="31"/>
      <c r="EP63" s="31"/>
      <c r="EQ63" s="31"/>
      <c r="ER63" s="31"/>
      <c r="ES63" s="31"/>
      <c r="ET63" s="31"/>
      <c r="EU63" s="31"/>
      <c r="EV63" s="31"/>
      <c r="EW63" s="31"/>
      <c r="EX63" s="31"/>
      <c r="EY63" s="31"/>
      <c r="EZ63" s="31"/>
      <c r="FA63" s="31"/>
      <c r="FB63" s="31"/>
      <c r="FC63" s="31"/>
      <c r="FD63" s="31"/>
      <c r="FE63" s="31"/>
      <c r="FF63" s="31"/>
      <c r="FG63" s="31"/>
      <c r="FH63" s="31"/>
      <c r="FI63" s="31"/>
      <c r="FJ63" s="31"/>
      <c r="FK63" s="31"/>
      <c r="FL63" s="31"/>
      <c r="FM63" s="31"/>
      <c r="FN63" s="31"/>
      <c r="FO63" s="31"/>
      <c r="FP63" s="31"/>
      <c r="FQ63" s="31"/>
      <c r="FR63" s="31"/>
      <c r="FS63" s="31"/>
      <c r="FT63" s="31"/>
      <c r="FU63" s="31"/>
      <c r="FV63" s="31"/>
      <c r="FW63" s="31"/>
      <c r="FX63" s="31"/>
      <c r="FY63" s="31"/>
      <c r="FZ63" s="31"/>
      <c r="GA63" s="31"/>
      <c r="GB63" s="31"/>
      <c r="GC63" s="31"/>
      <c r="GD63" s="31"/>
      <c r="GE63" s="31"/>
      <c r="GF63" s="31"/>
      <c r="GG63" s="31"/>
      <c r="GH63" s="31"/>
      <c r="GI63" s="31"/>
      <c r="GJ63" s="31"/>
      <c r="GK63" s="31"/>
      <c r="GL63" s="31"/>
      <c r="GM63" s="31"/>
      <c r="GN63" s="31"/>
      <c r="GO63" s="31"/>
      <c r="GP63" s="31"/>
      <c r="GQ63" s="31"/>
      <c r="GR63" s="31"/>
      <c r="GS63" s="31"/>
      <c r="GT63" s="31"/>
      <c r="GU63" s="31"/>
      <c r="GV63" s="31"/>
      <c r="GW63" s="31"/>
      <c r="GX63" s="31"/>
      <c r="GY63" s="31"/>
      <c r="GZ63" s="31"/>
      <c r="HA63" s="31"/>
      <c r="HB63" s="31"/>
      <c r="HC63" s="31"/>
      <c r="HD63" s="31"/>
      <c r="HE63" s="31"/>
      <c r="HF63" s="31"/>
      <c r="HG63" s="31"/>
      <c r="HH63" s="31"/>
      <c r="HI63" s="31"/>
      <c r="HJ63" s="31"/>
      <c r="HK63" s="31"/>
      <c r="HL63" s="31"/>
      <c r="HM63" s="31"/>
      <c r="HN63" s="31"/>
      <c r="HO63" s="31"/>
      <c r="HP63" s="31"/>
      <c r="HQ63" s="31"/>
      <c r="HR63" s="31"/>
      <c r="HS63" s="31"/>
      <c r="HT63" s="31"/>
      <c r="HU63" s="31"/>
      <c r="HV63" s="31"/>
      <c r="HW63" s="31"/>
      <c r="HX63" s="31"/>
      <c r="HY63" s="31"/>
      <c r="HZ63" s="31"/>
      <c r="IA63" s="31"/>
      <c r="IB63" s="31"/>
      <c r="IC63" s="31"/>
      <c r="ID63" s="31"/>
      <c r="IE63" s="31"/>
      <c r="IF63" s="31"/>
      <c r="IG63" s="31"/>
      <c r="IH63" s="31"/>
      <c r="II63" s="31"/>
      <c r="IJ63" s="31"/>
      <c r="IK63" s="31"/>
      <c r="IL63" s="31"/>
      <c r="IM63" s="31"/>
      <c r="IN63" s="31"/>
      <c r="IO63" s="31"/>
      <c r="IP63" s="31"/>
      <c r="IQ63" s="31"/>
      <c r="IR63" s="31"/>
      <c r="IS63" s="31"/>
    </row>
    <row r="64" spans="2:253" ht="13.5">
      <c r="B64" s="12" t="s">
        <v>106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23"/>
      <c r="U64" s="23"/>
      <c r="V64" s="31"/>
      <c r="W64" s="88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1"/>
      <c r="DT64" s="31"/>
      <c r="DU64" s="31"/>
      <c r="DV64" s="31"/>
      <c r="DW64" s="31"/>
      <c r="DX64" s="31"/>
      <c r="DY64" s="31"/>
      <c r="DZ64" s="31"/>
      <c r="EA64" s="31"/>
      <c r="EB64" s="31"/>
      <c r="EC64" s="31"/>
      <c r="ED64" s="31"/>
      <c r="EE64" s="31"/>
      <c r="EF64" s="31"/>
      <c r="EG64" s="31"/>
      <c r="EH64" s="31"/>
      <c r="EI64" s="31"/>
      <c r="EJ64" s="31"/>
      <c r="EK64" s="31"/>
      <c r="EL64" s="31"/>
      <c r="EM64" s="31"/>
      <c r="EN64" s="31"/>
      <c r="EO64" s="31"/>
      <c r="EP64" s="31"/>
      <c r="EQ64" s="31"/>
      <c r="ER64" s="31"/>
      <c r="ES64" s="31"/>
      <c r="ET64" s="31"/>
      <c r="EU64" s="31"/>
      <c r="EV64" s="31"/>
      <c r="EW64" s="31"/>
      <c r="EX64" s="31"/>
      <c r="EY64" s="31"/>
      <c r="EZ64" s="31"/>
      <c r="FA64" s="31"/>
      <c r="FB64" s="31"/>
      <c r="FC64" s="31"/>
      <c r="FD64" s="31"/>
      <c r="FE64" s="31"/>
      <c r="FF64" s="31"/>
      <c r="FG64" s="31"/>
      <c r="FH64" s="31"/>
      <c r="FI64" s="31"/>
      <c r="FJ64" s="31"/>
      <c r="FK64" s="31"/>
      <c r="FL64" s="31"/>
      <c r="FM64" s="31"/>
      <c r="FN64" s="31"/>
      <c r="FO64" s="31"/>
      <c r="FP64" s="31"/>
      <c r="FQ64" s="31"/>
      <c r="FR64" s="31"/>
      <c r="FS64" s="31"/>
      <c r="FT64" s="31"/>
      <c r="FU64" s="31"/>
      <c r="FV64" s="31"/>
      <c r="FW64" s="31"/>
      <c r="FX64" s="31"/>
      <c r="FY64" s="31"/>
      <c r="FZ64" s="31"/>
      <c r="GA64" s="31"/>
      <c r="GB64" s="31"/>
      <c r="GC64" s="31"/>
      <c r="GD64" s="31"/>
      <c r="GE64" s="31"/>
      <c r="GF64" s="31"/>
      <c r="GG64" s="31"/>
      <c r="GH64" s="31"/>
      <c r="GI64" s="31"/>
      <c r="GJ64" s="31"/>
      <c r="GK64" s="31"/>
      <c r="GL64" s="31"/>
      <c r="GM64" s="31"/>
      <c r="GN64" s="31"/>
      <c r="GO64" s="31"/>
      <c r="GP64" s="31"/>
      <c r="GQ64" s="31"/>
      <c r="GR64" s="31"/>
      <c r="GS64" s="31"/>
      <c r="GT64" s="31"/>
      <c r="GU64" s="31"/>
      <c r="GV64" s="31"/>
      <c r="GW64" s="31"/>
      <c r="GX64" s="31"/>
      <c r="GY64" s="31"/>
      <c r="GZ64" s="31"/>
      <c r="HA64" s="31"/>
      <c r="HB64" s="31"/>
      <c r="HC64" s="31"/>
      <c r="HD64" s="31"/>
      <c r="HE64" s="31"/>
      <c r="HF64" s="31"/>
      <c r="HG64" s="31"/>
      <c r="HH64" s="31"/>
      <c r="HI64" s="31"/>
      <c r="HJ64" s="31"/>
      <c r="HK64" s="31"/>
      <c r="HL64" s="31"/>
      <c r="HM64" s="31"/>
      <c r="HN64" s="31"/>
      <c r="HO64" s="31"/>
      <c r="HP64" s="31"/>
      <c r="HQ64" s="31"/>
      <c r="HR64" s="31"/>
      <c r="HS64" s="31"/>
      <c r="HT64" s="31"/>
      <c r="HU64" s="31"/>
      <c r="HV64" s="31"/>
      <c r="HW64" s="31"/>
      <c r="HX64" s="31"/>
      <c r="HY64" s="31"/>
      <c r="HZ64" s="31"/>
      <c r="IA64" s="31"/>
      <c r="IB64" s="31"/>
      <c r="IC64" s="31"/>
      <c r="ID64" s="31"/>
      <c r="IE64" s="31"/>
      <c r="IF64" s="31"/>
      <c r="IG64" s="31"/>
      <c r="IH64" s="31"/>
      <c r="II64" s="31"/>
      <c r="IJ64" s="31"/>
      <c r="IK64" s="31"/>
      <c r="IL64" s="31"/>
      <c r="IM64" s="31"/>
      <c r="IN64" s="31"/>
      <c r="IO64" s="31"/>
      <c r="IP64" s="31"/>
      <c r="IQ64" s="31"/>
      <c r="IR64" s="31"/>
      <c r="IS64" s="31"/>
    </row>
    <row r="65" spans="2:253" ht="13.5">
      <c r="B65" s="12" t="s">
        <v>269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23"/>
      <c r="U65" s="23"/>
      <c r="V65" s="31"/>
      <c r="W65" s="88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/>
      <c r="DG65" s="31"/>
      <c r="DH65" s="31"/>
      <c r="DI65" s="31"/>
      <c r="DJ65" s="31"/>
      <c r="DK65" s="31"/>
      <c r="DL65" s="31"/>
      <c r="DM65" s="31"/>
      <c r="DN65" s="31"/>
      <c r="DO65" s="31"/>
      <c r="DP65" s="31"/>
      <c r="DQ65" s="31"/>
      <c r="DR65" s="31"/>
      <c r="DS65" s="31"/>
      <c r="DT65" s="31"/>
      <c r="DU65" s="31"/>
      <c r="DV65" s="31"/>
      <c r="DW65" s="31"/>
      <c r="DX65" s="31"/>
      <c r="DY65" s="31"/>
      <c r="DZ65" s="31"/>
      <c r="EA65" s="31"/>
      <c r="EB65" s="31"/>
      <c r="EC65" s="31"/>
      <c r="ED65" s="31"/>
      <c r="EE65" s="31"/>
      <c r="EF65" s="31"/>
      <c r="EG65" s="31"/>
      <c r="EH65" s="31"/>
      <c r="EI65" s="31"/>
      <c r="EJ65" s="31"/>
      <c r="EK65" s="31"/>
      <c r="EL65" s="31"/>
      <c r="EM65" s="31"/>
      <c r="EN65" s="31"/>
      <c r="EO65" s="31"/>
      <c r="EP65" s="31"/>
      <c r="EQ65" s="31"/>
      <c r="ER65" s="31"/>
      <c r="ES65" s="31"/>
      <c r="ET65" s="31"/>
      <c r="EU65" s="31"/>
      <c r="EV65" s="31"/>
      <c r="EW65" s="31"/>
      <c r="EX65" s="31"/>
      <c r="EY65" s="31"/>
      <c r="EZ65" s="31"/>
      <c r="FA65" s="31"/>
      <c r="FB65" s="31"/>
      <c r="FC65" s="31"/>
      <c r="FD65" s="31"/>
      <c r="FE65" s="31"/>
      <c r="FF65" s="31"/>
      <c r="FG65" s="31"/>
      <c r="FH65" s="31"/>
      <c r="FI65" s="31"/>
      <c r="FJ65" s="31"/>
      <c r="FK65" s="31"/>
      <c r="FL65" s="31"/>
      <c r="FM65" s="31"/>
      <c r="FN65" s="31"/>
      <c r="FO65" s="31"/>
      <c r="FP65" s="31"/>
      <c r="FQ65" s="31"/>
      <c r="FR65" s="31"/>
      <c r="FS65" s="31"/>
      <c r="FT65" s="31"/>
      <c r="FU65" s="31"/>
      <c r="FV65" s="31"/>
      <c r="FW65" s="31"/>
      <c r="FX65" s="31"/>
      <c r="FY65" s="31"/>
      <c r="FZ65" s="31"/>
      <c r="GA65" s="31"/>
      <c r="GB65" s="31"/>
      <c r="GC65" s="31"/>
      <c r="GD65" s="31"/>
      <c r="GE65" s="31"/>
      <c r="GF65" s="31"/>
      <c r="GG65" s="31"/>
      <c r="GH65" s="31"/>
      <c r="GI65" s="31"/>
      <c r="GJ65" s="31"/>
      <c r="GK65" s="31"/>
      <c r="GL65" s="31"/>
      <c r="GM65" s="31"/>
      <c r="GN65" s="31"/>
      <c r="GO65" s="31"/>
      <c r="GP65" s="31"/>
      <c r="GQ65" s="31"/>
      <c r="GR65" s="31"/>
      <c r="GS65" s="31"/>
      <c r="GT65" s="31"/>
      <c r="GU65" s="31"/>
      <c r="GV65" s="31"/>
      <c r="GW65" s="31"/>
      <c r="GX65" s="31"/>
      <c r="GY65" s="31"/>
      <c r="GZ65" s="31"/>
      <c r="HA65" s="31"/>
      <c r="HB65" s="31"/>
      <c r="HC65" s="31"/>
      <c r="HD65" s="31"/>
      <c r="HE65" s="31"/>
      <c r="HF65" s="31"/>
      <c r="HG65" s="31"/>
      <c r="HH65" s="31"/>
      <c r="HI65" s="31"/>
      <c r="HJ65" s="31"/>
      <c r="HK65" s="31"/>
      <c r="HL65" s="31"/>
      <c r="HM65" s="31"/>
      <c r="HN65" s="31"/>
      <c r="HO65" s="31"/>
      <c r="HP65" s="31"/>
      <c r="HQ65" s="31"/>
      <c r="HR65" s="31"/>
      <c r="HS65" s="31"/>
      <c r="HT65" s="31"/>
      <c r="HU65" s="31"/>
      <c r="HV65" s="31"/>
      <c r="HW65" s="31"/>
      <c r="HX65" s="31"/>
      <c r="HY65" s="31"/>
      <c r="HZ65" s="31"/>
      <c r="IA65" s="31"/>
      <c r="IB65" s="31"/>
      <c r="IC65" s="31"/>
      <c r="ID65" s="31"/>
      <c r="IE65" s="31"/>
      <c r="IF65" s="31"/>
      <c r="IG65" s="31"/>
      <c r="IH65" s="31"/>
      <c r="II65" s="31"/>
      <c r="IJ65" s="31"/>
      <c r="IK65" s="31"/>
      <c r="IL65" s="31"/>
      <c r="IM65" s="31"/>
      <c r="IN65" s="31"/>
      <c r="IO65" s="31"/>
      <c r="IP65" s="31"/>
      <c r="IQ65" s="31"/>
      <c r="IR65" s="31"/>
      <c r="IS65" s="31"/>
    </row>
    <row r="66" spans="1:253" ht="11.25" thickBot="1">
      <c r="A66" s="31"/>
      <c r="B66" s="31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31"/>
      <c r="W66" s="88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31"/>
      <c r="DS66" s="31"/>
      <c r="DT66" s="31"/>
      <c r="DU66" s="31"/>
      <c r="DV66" s="31"/>
      <c r="DW66" s="31"/>
      <c r="DX66" s="31"/>
      <c r="DY66" s="31"/>
      <c r="DZ66" s="31"/>
      <c r="EA66" s="31"/>
      <c r="EB66" s="31"/>
      <c r="EC66" s="31"/>
      <c r="ED66" s="31"/>
      <c r="EE66" s="31"/>
      <c r="EF66" s="31"/>
      <c r="EG66" s="31"/>
      <c r="EH66" s="31"/>
      <c r="EI66" s="31"/>
      <c r="EJ66" s="31"/>
      <c r="EK66" s="31"/>
      <c r="EL66" s="31"/>
      <c r="EM66" s="31"/>
      <c r="EN66" s="31"/>
      <c r="EO66" s="31"/>
      <c r="EP66" s="31"/>
      <c r="EQ66" s="31"/>
      <c r="ER66" s="31"/>
      <c r="ES66" s="31"/>
      <c r="ET66" s="31"/>
      <c r="EU66" s="31"/>
      <c r="EV66" s="31"/>
      <c r="EW66" s="31"/>
      <c r="EX66" s="31"/>
      <c r="EY66" s="31"/>
      <c r="EZ66" s="31"/>
      <c r="FA66" s="31"/>
      <c r="FB66" s="31"/>
      <c r="FC66" s="31"/>
      <c r="FD66" s="31"/>
      <c r="FE66" s="31"/>
      <c r="FF66" s="31"/>
      <c r="FG66" s="31"/>
      <c r="FH66" s="31"/>
      <c r="FI66" s="31"/>
      <c r="FJ66" s="31"/>
      <c r="FK66" s="31"/>
      <c r="FL66" s="31"/>
      <c r="FM66" s="31"/>
      <c r="FN66" s="31"/>
      <c r="FO66" s="31"/>
      <c r="FP66" s="31"/>
      <c r="FQ66" s="31"/>
      <c r="FR66" s="31"/>
      <c r="FS66" s="31"/>
      <c r="FT66" s="31"/>
      <c r="FU66" s="31"/>
      <c r="FV66" s="31"/>
      <c r="FW66" s="31"/>
      <c r="FX66" s="31"/>
      <c r="FY66" s="31"/>
      <c r="FZ66" s="31"/>
      <c r="GA66" s="31"/>
      <c r="GB66" s="31"/>
      <c r="GC66" s="31"/>
      <c r="GD66" s="31"/>
      <c r="GE66" s="31"/>
      <c r="GF66" s="31"/>
      <c r="GG66" s="31"/>
      <c r="GH66" s="31"/>
      <c r="GI66" s="31"/>
      <c r="GJ66" s="31"/>
      <c r="GK66" s="31"/>
      <c r="GL66" s="31"/>
      <c r="GM66" s="31"/>
      <c r="GN66" s="31"/>
      <c r="GO66" s="31"/>
      <c r="GP66" s="31"/>
      <c r="GQ66" s="31"/>
      <c r="GR66" s="31"/>
      <c r="GS66" s="31"/>
      <c r="GT66" s="31"/>
      <c r="GU66" s="31"/>
      <c r="GV66" s="31"/>
      <c r="GW66" s="31"/>
      <c r="GX66" s="31"/>
      <c r="GY66" s="31"/>
      <c r="GZ66" s="31"/>
      <c r="HA66" s="31"/>
      <c r="HB66" s="31"/>
      <c r="HC66" s="31"/>
      <c r="HD66" s="31"/>
      <c r="HE66" s="31"/>
      <c r="HF66" s="31"/>
      <c r="HG66" s="31"/>
      <c r="HH66" s="31"/>
      <c r="HI66" s="31"/>
      <c r="HJ66" s="31"/>
      <c r="HK66" s="31"/>
      <c r="HL66" s="31"/>
      <c r="HM66" s="31"/>
      <c r="HN66" s="31"/>
      <c r="HO66" s="31"/>
      <c r="HP66" s="31"/>
      <c r="HQ66" s="31"/>
      <c r="HR66" s="31"/>
      <c r="HS66" s="31"/>
      <c r="HT66" s="31"/>
      <c r="HU66" s="31"/>
      <c r="HV66" s="31"/>
      <c r="HW66" s="31"/>
      <c r="HX66" s="31"/>
      <c r="HY66" s="31"/>
      <c r="HZ66" s="31"/>
      <c r="IA66" s="31"/>
      <c r="IB66" s="31"/>
      <c r="IC66" s="31"/>
      <c r="ID66" s="31"/>
      <c r="IE66" s="31"/>
      <c r="IF66" s="31"/>
      <c r="IG66" s="31"/>
      <c r="IH66" s="31"/>
      <c r="II66" s="31"/>
      <c r="IJ66" s="31"/>
      <c r="IK66" s="31"/>
      <c r="IL66" s="31"/>
      <c r="IM66" s="31"/>
      <c r="IN66" s="31"/>
      <c r="IO66" s="31"/>
      <c r="IP66" s="31"/>
      <c r="IQ66" s="31"/>
      <c r="IR66" s="31"/>
      <c r="IS66" s="31"/>
    </row>
    <row r="67" spans="1:253" ht="10.5">
      <c r="A67" s="127" t="s">
        <v>1</v>
      </c>
      <c r="B67" s="127" t="s">
        <v>1</v>
      </c>
      <c r="C67" s="158" t="s">
        <v>86</v>
      </c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9"/>
      <c r="T67" s="23"/>
      <c r="U67" s="23"/>
      <c r="V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1"/>
      <c r="DJ67" s="31"/>
      <c r="DK67" s="31"/>
      <c r="DL67" s="31"/>
      <c r="DM67" s="31"/>
      <c r="DN67" s="31"/>
      <c r="DO67" s="31"/>
      <c r="DP67" s="31"/>
      <c r="DQ67" s="31"/>
      <c r="DR67" s="31"/>
      <c r="DS67" s="31"/>
      <c r="DT67" s="31"/>
      <c r="DU67" s="31"/>
      <c r="DV67" s="31"/>
      <c r="DW67" s="31"/>
      <c r="DX67" s="31"/>
      <c r="DY67" s="31"/>
      <c r="DZ67" s="31"/>
      <c r="EA67" s="31"/>
      <c r="EB67" s="31"/>
      <c r="EC67" s="31"/>
      <c r="ED67" s="31"/>
      <c r="EE67" s="31"/>
      <c r="EF67" s="31"/>
      <c r="EG67" s="31"/>
      <c r="EH67" s="31"/>
      <c r="EI67" s="31"/>
      <c r="EJ67" s="31"/>
      <c r="EK67" s="31"/>
      <c r="EL67" s="31"/>
      <c r="EM67" s="31"/>
      <c r="EN67" s="31"/>
      <c r="EO67" s="31"/>
      <c r="EP67" s="31"/>
      <c r="EQ67" s="31"/>
      <c r="ER67" s="31"/>
      <c r="ES67" s="31"/>
      <c r="ET67" s="31"/>
      <c r="EU67" s="31"/>
      <c r="EV67" s="31"/>
      <c r="EW67" s="31"/>
      <c r="EX67" s="31"/>
      <c r="EY67" s="31"/>
      <c r="EZ67" s="31"/>
      <c r="FA67" s="31"/>
      <c r="FB67" s="31"/>
      <c r="FC67" s="31"/>
      <c r="FD67" s="31"/>
      <c r="FE67" s="31"/>
      <c r="FF67" s="31"/>
      <c r="FG67" s="31"/>
      <c r="FH67" s="31"/>
      <c r="FI67" s="31"/>
      <c r="FJ67" s="31"/>
      <c r="FK67" s="31"/>
      <c r="FL67" s="31"/>
      <c r="FM67" s="31"/>
      <c r="FN67" s="31"/>
      <c r="FO67" s="31"/>
      <c r="FP67" s="31"/>
      <c r="FQ67" s="31"/>
      <c r="FR67" s="31"/>
      <c r="FS67" s="31"/>
      <c r="FT67" s="31"/>
      <c r="FU67" s="31"/>
      <c r="FV67" s="31"/>
      <c r="FW67" s="31"/>
      <c r="FX67" s="31"/>
      <c r="FY67" s="31"/>
      <c r="FZ67" s="31"/>
      <c r="GA67" s="31"/>
      <c r="GB67" s="31"/>
      <c r="GC67" s="31"/>
      <c r="GD67" s="31"/>
      <c r="GE67" s="31"/>
      <c r="GF67" s="31"/>
      <c r="GG67" s="31"/>
      <c r="GH67" s="31"/>
      <c r="GI67" s="31"/>
      <c r="GJ67" s="31"/>
      <c r="GK67" s="31"/>
      <c r="GL67" s="31"/>
      <c r="GM67" s="31"/>
      <c r="GN67" s="31"/>
      <c r="GO67" s="31"/>
      <c r="GP67" s="31"/>
      <c r="GQ67" s="31"/>
      <c r="GR67" s="31"/>
      <c r="GS67" s="31"/>
      <c r="GT67" s="31"/>
      <c r="GU67" s="31"/>
      <c r="GV67" s="31"/>
      <c r="GW67" s="31"/>
      <c r="GX67" s="31"/>
      <c r="GY67" s="31"/>
      <c r="GZ67" s="31"/>
      <c r="HA67" s="31"/>
      <c r="HB67" s="31"/>
      <c r="HC67" s="31"/>
      <c r="HD67" s="31"/>
      <c r="HE67" s="31"/>
      <c r="HF67" s="31"/>
      <c r="HG67" s="31"/>
      <c r="HH67" s="31"/>
      <c r="HI67" s="31"/>
      <c r="HJ67" s="31"/>
      <c r="HK67" s="31"/>
      <c r="HL67" s="31"/>
      <c r="HM67" s="31"/>
      <c r="HN67" s="31"/>
      <c r="HO67" s="31"/>
      <c r="HP67" s="31"/>
      <c r="HQ67" s="31"/>
      <c r="HR67" s="31"/>
      <c r="HS67" s="31"/>
      <c r="HT67" s="31"/>
      <c r="HU67" s="31"/>
      <c r="HV67" s="31"/>
      <c r="HW67" s="31"/>
      <c r="HX67" s="31"/>
      <c r="HY67" s="31"/>
      <c r="HZ67" s="31"/>
      <c r="IA67" s="31"/>
      <c r="IB67" s="31"/>
      <c r="IC67" s="31"/>
      <c r="ID67" s="31"/>
      <c r="IE67" s="31"/>
      <c r="IF67" s="31"/>
      <c r="IG67" s="31"/>
      <c r="IH67" s="31"/>
      <c r="II67" s="31"/>
      <c r="IJ67" s="31"/>
      <c r="IK67" s="31"/>
      <c r="IL67" s="31"/>
      <c r="IM67" s="31"/>
      <c r="IN67" s="31"/>
      <c r="IO67" s="31"/>
      <c r="IP67" s="31"/>
      <c r="IQ67" s="31"/>
      <c r="IR67" s="31"/>
      <c r="IS67" s="31"/>
    </row>
    <row r="68" spans="1:253" ht="10.5">
      <c r="A68" s="135" t="s">
        <v>37</v>
      </c>
      <c r="B68" s="135" t="s">
        <v>38</v>
      </c>
      <c r="C68" s="146" t="s">
        <v>89</v>
      </c>
      <c r="D68" s="146" t="s">
        <v>90</v>
      </c>
      <c r="E68" s="146" t="s">
        <v>91</v>
      </c>
      <c r="F68" s="146" t="s">
        <v>92</v>
      </c>
      <c r="G68" s="146" t="s">
        <v>93</v>
      </c>
      <c r="H68" s="146" t="s">
        <v>94</v>
      </c>
      <c r="I68" s="146" t="s">
        <v>95</v>
      </c>
      <c r="J68" s="146" t="s">
        <v>96</v>
      </c>
      <c r="K68" s="146" t="s">
        <v>97</v>
      </c>
      <c r="L68" s="146" t="s">
        <v>98</v>
      </c>
      <c r="M68" s="146" t="s">
        <v>99</v>
      </c>
      <c r="N68" s="146" t="s">
        <v>100</v>
      </c>
      <c r="O68" s="146" t="s">
        <v>238</v>
      </c>
      <c r="P68" s="146" t="s">
        <v>239</v>
      </c>
      <c r="Q68" s="146" t="s">
        <v>101</v>
      </c>
      <c r="R68" s="146" t="s">
        <v>215</v>
      </c>
      <c r="S68" s="146" t="s">
        <v>4</v>
      </c>
      <c r="T68" s="23"/>
      <c r="U68" s="23"/>
      <c r="V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  <c r="DT68" s="31"/>
      <c r="DU68" s="31"/>
      <c r="DV68" s="31"/>
      <c r="DW68" s="31"/>
      <c r="DX68" s="31"/>
      <c r="DY68" s="31"/>
      <c r="DZ68" s="31"/>
      <c r="EA68" s="31"/>
      <c r="EB68" s="31"/>
      <c r="EC68" s="31"/>
      <c r="ED68" s="31"/>
      <c r="EE68" s="31"/>
      <c r="EF68" s="31"/>
      <c r="EG68" s="31"/>
      <c r="EH68" s="31"/>
      <c r="EI68" s="31"/>
      <c r="EJ68" s="31"/>
      <c r="EK68" s="31"/>
      <c r="EL68" s="31"/>
      <c r="EM68" s="31"/>
      <c r="EN68" s="31"/>
      <c r="EO68" s="31"/>
      <c r="EP68" s="31"/>
      <c r="EQ68" s="31"/>
      <c r="ER68" s="31"/>
      <c r="ES68" s="31"/>
      <c r="ET68" s="31"/>
      <c r="EU68" s="31"/>
      <c r="EV68" s="31"/>
      <c r="EW68" s="31"/>
      <c r="EX68" s="31"/>
      <c r="EY68" s="31"/>
      <c r="EZ68" s="31"/>
      <c r="FA68" s="31"/>
      <c r="FB68" s="31"/>
      <c r="FC68" s="31"/>
      <c r="FD68" s="31"/>
      <c r="FE68" s="31"/>
      <c r="FF68" s="31"/>
      <c r="FG68" s="31"/>
      <c r="FH68" s="31"/>
      <c r="FI68" s="31"/>
      <c r="FJ68" s="31"/>
      <c r="FK68" s="31"/>
      <c r="FL68" s="31"/>
      <c r="FM68" s="31"/>
      <c r="FN68" s="31"/>
      <c r="FO68" s="31"/>
      <c r="FP68" s="31"/>
      <c r="FQ68" s="31"/>
      <c r="FR68" s="31"/>
      <c r="FS68" s="31"/>
      <c r="FT68" s="31"/>
      <c r="FU68" s="31"/>
      <c r="FV68" s="31"/>
      <c r="FW68" s="31"/>
      <c r="FX68" s="31"/>
      <c r="FY68" s="31"/>
      <c r="FZ68" s="31"/>
      <c r="GA68" s="31"/>
      <c r="GB68" s="31"/>
      <c r="GC68" s="31"/>
      <c r="GD68" s="31"/>
      <c r="GE68" s="31"/>
      <c r="GF68" s="31"/>
      <c r="GG68" s="31"/>
      <c r="GH68" s="31"/>
      <c r="GI68" s="31"/>
      <c r="GJ68" s="31"/>
      <c r="GK68" s="31"/>
      <c r="GL68" s="31"/>
      <c r="GM68" s="31"/>
      <c r="GN68" s="31"/>
      <c r="GO68" s="31"/>
      <c r="GP68" s="31"/>
      <c r="GQ68" s="31"/>
      <c r="GR68" s="31"/>
      <c r="GS68" s="31"/>
      <c r="GT68" s="31"/>
      <c r="GU68" s="31"/>
      <c r="GV68" s="31"/>
      <c r="GW68" s="31"/>
      <c r="GX68" s="31"/>
      <c r="GY68" s="31"/>
      <c r="GZ68" s="31"/>
      <c r="HA68" s="31"/>
      <c r="HB68" s="31"/>
      <c r="HC68" s="31"/>
      <c r="HD68" s="31"/>
      <c r="HE68" s="31"/>
      <c r="HF68" s="31"/>
      <c r="HG68" s="31"/>
      <c r="HH68" s="31"/>
      <c r="HI68" s="31"/>
      <c r="HJ68" s="31"/>
      <c r="HK68" s="31"/>
      <c r="HL68" s="31"/>
      <c r="HM68" s="31"/>
      <c r="HN68" s="31"/>
      <c r="HO68" s="31"/>
      <c r="HP68" s="31"/>
      <c r="HQ68" s="31"/>
      <c r="HR68" s="31"/>
      <c r="HS68" s="31"/>
      <c r="HT68" s="31"/>
      <c r="HU68" s="31"/>
      <c r="HV68" s="31"/>
      <c r="HW68" s="31"/>
      <c r="HX68" s="31"/>
      <c r="HY68" s="31"/>
      <c r="HZ68" s="31"/>
      <c r="IA68" s="31"/>
      <c r="IB68" s="31"/>
      <c r="IC68" s="31"/>
      <c r="ID68" s="31"/>
      <c r="IE68" s="31"/>
      <c r="IF68" s="31"/>
      <c r="IG68" s="31"/>
      <c r="IH68" s="31"/>
      <c r="II68" s="31"/>
      <c r="IJ68" s="31"/>
      <c r="IK68" s="31"/>
      <c r="IL68" s="31"/>
      <c r="IM68" s="31"/>
      <c r="IN68" s="31"/>
      <c r="IO68" s="31"/>
      <c r="IP68" s="31"/>
      <c r="IQ68" s="31"/>
      <c r="IR68" s="31"/>
      <c r="IS68" s="31"/>
    </row>
    <row r="69" spans="1:253" ht="10.5">
      <c r="A69" s="14">
        <v>67</v>
      </c>
      <c r="B69" s="21" t="str">
        <f>+B7</f>
        <v>Colmena Golden Cross</v>
      </c>
      <c r="C69" s="33">
        <f aca="true" t="shared" si="18" ref="C69:R69">C7+C38</f>
        <v>5280</v>
      </c>
      <c r="D69" s="33">
        <f t="shared" si="18"/>
        <v>18374</v>
      </c>
      <c r="E69" s="33">
        <f t="shared" si="18"/>
        <v>4631</v>
      </c>
      <c r="F69" s="33">
        <f t="shared" si="18"/>
        <v>10003</v>
      </c>
      <c r="G69" s="33">
        <f t="shared" si="18"/>
        <v>23350</v>
      </c>
      <c r="H69" s="33">
        <f t="shared" si="18"/>
        <v>13324</v>
      </c>
      <c r="I69" s="33">
        <f t="shared" si="18"/>
        <v>19251</v>
      </c>
      <c r="J69" s="33">
        <f t="shared" si="18"/>
        <v>16810</v>
      </c>
      <c r="K69" s="33">
        <f t="shared" si="18"/>
        <v>12694</v>
      </c>
      <c r="L69" s="33">
        <f t="shared" si="18"/>
        <v>13378</v>
      </c>
      <c r="M69" s="33">
        <f t="shared" si="18"/>
        <v>1372</v>
      </c>
      <c r="N69" s="33">
        <f t="shared" si="18"/>
        <v>4499</v>
      </c>
      <c r="O69" s="33">
        <f t="shared" si="18"/>
        <v>4577</v>
      </c>
      <c r="P69" s="33">
        <f t="shared" si="18"/>
        <v>5425</v>
      </c>
      <c r="Q69" s="33">
        <f t="shared" si="18"/>
        <v>310738</v>
      </c>
      <c r="R69" s="33">
        <f t="shared" si="18"/>
        <v>0</v>
      </c>
      <c r="S69" s="33">
        <f aca="true" t="shared" si="19" ref="S69:S75">SUM(C69:R69)</f>
        <v>463706</v>
      </c>
      <c r="T69" s="23"/>
      <c r="U69" s="23"/>
      <c r="V69" s="31"/>
      <c r="W69" s="88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  <c r="DL69" s="31"/>
      <c r="DM69" s="31"/>
      <c r="DN69" s="31"/>
      <c r="DO69" s="31"/>
      <c r="DP69" s="31"/>
      <c r="DQ69" s="31"/>
      <c r="DR69" s="31"/>
      <c r="DS69" s="31"/>
      <c r="DT69" s="31"/>
      <c r="DU69" s="31"/>
      <c r="DV69" s="31"/>
      <c r="DW69" s="31"/>
      <c r="DX69" s="31"/>
      <c r="DY69" s="31"/>
      <c r="DZ69" s="31"/>
      <c r="EA69" s="31"/>
      <c r="EB69" s="31"/>
      <c r="EC69" s="31"/>
      <c r="ED69" s="31"/>
      <c r="EE69" s="31"/>
      <c r="EF69" s="31"/>
      <c r="EG69" s="31"/>
      <c r="EH69" s="31"/>
      <c r="EI69" s="31"/>
      <c r="EJ69" s="31"/>
      <c r="EK69" s="31"/>
      <c r="EL69" s="31"/>
      <c r="EM69" s="31"/>
      <c r="EN69" s="31"/>
      <c r="EO69" s="31"/>
      <c r="EP69" s="31"/>
      <c r="EQ69" s="31"/>
      <c r="ER69" s="31"/>
      <c r="ES69" s="31"/>
      <c r="ET69" s="31"/>
      <c r="EU69" s="31"/>
      <c r="EV69" s="31"/>
      <c r="EW69" s="31"/>
      <c r="EX69" s="31"/>
      <c r="EY69" s="31"/>
      <c r="EZ69" s="31"/>
      <c r="FA69" s="31"/>
      <c r="FB69" s="31"/>
      <c r="FC69" s="31"/>
      <c r="FD69" s="31"/>
      <c r="FE69" s="31"/>
      <c r="FF69" s="31"/>
      <c r="FG69" s="31"/>
      <c r="FH69" s="31"/>
      <c r="FI69" s="31"/>
      <c r="FJ69" s="31"/>
      <c r="FK69" s="31"/>
      <c r="FL69" s="31"/>
      <c r="FM69" s="31"/>
      <c r="FN69" s="31"/>
      <c r="FO69" s="31"/>
      <c r="FP69" s="31"/>
      <c r="FQ69" s="31"/>
      <c r="FR69" s="31"/>
      <c r="FS69" s="31"/>
      <c r="FT69" s="31"/>
      <c r="FU69" s="31"/>
      <c r="FV69" s="31"/>
      <c r="FW69" s="31"/>
      <c r="FX69" s="31"/>
      <c r="FY69" s="31"/>
      <c r="FZ69" s="31"/>
      <c r="GA69" s="31"/>
      <c r="GB69" s="31"/>
      <c r="GC69" s="31"/>
      <c r="GD69" s="31"/>
      <c r="GE69" s="31"/>
      <c r="GF69" s="31"/>
      <c r="GG69" s="31"/>
      <c r="GH69" s="31"/>
      <c r="GI69" s="31"/>
      <c r="GJ69" s="31"/>
      <c r="GK69" s="31"/>
      <c r="GL69" s="31"/>
      <c r="GM69" s="31"/>
      <c r="GN69" s="31"/>
      <c r="GO69" s="31"/>
      <c r="GP69" s="31"/>
      <c r="GQ69" s="31"/>
      <c r="GR69" s="31"/>
      <c r="GS69" s="31"/>
      <c r="GT69" s="31"/>
      <c r="GU69" s="31"/>
      <c r="GV69" s="31"/>
      <c r="GW69" s="31"/>
      <c r="GX69" s="31"/>
      <c r="GY69" s="31"/>
      <c r="GZ69" s="31"/>
      <c r="HA69" s="31"/>
      <c r="HB69" s="31"/>
      <c r="HC69" s="31"/>
      <c r="HD69" s="31"/>
      <c r="HE69" s="31"/>
      <c r="HF69" s="31"/>
      <c r="HG69" s="31"/>
      <c r="HH69" s="31"/>
      <c r="HI69" s="31"/>
      <c r="HJ69" s="31"/>
      <c r="HK69" s="31"/>
      <c r="HL69" s="31"/>
      <c r="HM69" s="31"/>
      <c r="HN69" s="31"/>
      <c r="HO69" s="31"/>
      <c r="HP69" s="31"/>
      <c r="HQ69" s="31"/>
      <c r="HR69" s="31"/>
      <c r="HS69" s="31"/>
      <c r="HT69" s="31"/>
      <c r="HU69" s="31"/>
      <c r="HV69" s="31"/>
      <c r="HW69" s="31"/>
      <c r="HX69" s="31"/>
      <c r="HY69" s="31"/>
      <c r="HZ69" s="31"/>
      <c r="IA69" s="31"/>
      <c r="IB69" s="31"/>
      <c r="IC69" s="31"/>
      <c r="ID69" s="31"/>
      <c r="IE69" s="31"/>
      <c r="IF69" s="31"/>
      <c r="IG69" s="31"/>
      <c r="IH69" s="31"/>
      <c r="II69" s="31"/>
      <c r="IJ69" s="31"/>
      <c r="IK69" s="31"/>
      <c r="IL69" s="31"/>
      <c r="IM69" s="31"/>
      <c r="IN69" s="31"/>
      <c r="IO69" s="31"/>
      <c r="IP69" s="31"/>
      <c r="IQ69" s="31"/>
      <c r="IR69" s="31"/>
      <c r="IS69" s="31"/>
    </row>
    <row r="70" spans="1:253" ht="10.5">
      <c r="A70" s="14">
        <v>78</v>
      </c>
      <c r="B70" s="21" t="str">
        <f>+B8</f>
        <v>Isapre Cruz Blanca S.A.</v>
      </c>
      <c r="C70" s="33">
        <f aca="true" t="shared" si="20" ref="C70:R70">C8+C39</f>
        <v>16250</v>
      </c>
      <c r="D70" s="33">
        <f t="shared" si="20"/>
        <v>54874</v>
      </c>
      <c r="E70" s="33">
        <f t="shared" si="20"/>
        <v>7897</v>
      </c>
      <c r="F70" s="33">
        <f t="shared" si="20"/>
        <v>14021</v>
      </c>
      <c r="G70" s="33">
        <f t="shared" si="20"/>
        <v>36327</v>
      </c>
      <c r="H70" s="33">
        <f t="shared" si="20"/>
        <v>14460</v>
      </c>
      <c r="I70" s="33">
        <f t="shared" si="20"/>
        <v>11120</v>
      </c>
      <c r="J70" s="33">
        <f t="shared" si="20"/>
        <v>22713</v>
      </c>
      <c r="K70" s="33">
        <f t="shared" si="20"/>
        <v>16280</v>
      </c>
      <c r="L70" s="33">
        <f t="shared" si="20"/>
        <v>13135</v>
      </c>
      <c r="M70" s="33">
        <f t="shared" si="20"/>
        <v>2371</v>
      </c>
      <c r="N70" s="33">
        <f t="shared" si="20"/>
        <v>3349</v>
      </c>
      <c r="O70" s="33">
        <f t="shared" si="20"/>
        <v>4111</v>
      </c>
      <c r="P70" s="33">
        <f t="shared" si="20"/>
        <v>5461</v>
      </c>
      <c r="Q70" s="33">
        <f t="shared" si="20"/>
        <v>344777</v>
      </c>
      <c r="R70" s="33">
        <f t="shared" si="20"/>
        <v>0</v>
      </c>
      <c r="S70" s="33">
        <f t="shared" si="19"/>
        <v>567146</v>
      </c>
      <c r="T70" s="23"/>
      <c r="U70" s="23"/>
      <c r="V70" s="31"/>
      <c r="W70" s="88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1"/>
      <c r="DT70" s="31"/>
      <c r="DU70" s="31"/>
      <c r="DV70" s="31"/>
      <c r="DW70" s="31"/>
      <c r="DX70" s="31"/>
      <c r="DY70" s="31"/>
      <c r="DZ70" s="31"/>
      <c r="EA70" s="31"/>
      <c r="EB70" s="31"/>
      <c r="EC70" s="31"/>
      <c r="ED70" s="31"/>
      <c r="EE70" s="31"/>
      <c r="EF70" s="31"/>
      <c r="EG70" s="31"/>
      <c r="EH70" s="31"/>
      <c r="EI70" s="31"/>
      <c r="EJ70" s="31"/>
      <c r="EK70" s="31"/>
      <c r="EL70" s="31"/>
      <c r="EM70" s="31"/>
      <c r="EN70" s="31"/>
      <c r="EO70" s="31"/>
      <c r="EP70" s="31"/>
      <c r="EQ70" s="31"/>
      <c r="ER70" s="31"/>
      <c r="ES70" s="31"/>
      <c r="ET70" s="31"/>
      <c r="EU70" s="31"/>
      <c r="EV70" s="31"/>
      <c r="EW70" s="31"/>
      <c r="EX70" s="31"/>
      <c r="EY70" s="31"/>
      <c r="EZ70" s="31"/>
      <c r="FA70" s="31"/>
      <c r="FB70" s="31"/>
      <c r="FC70" s="31"/>
      <c r="FD70" s="31"/>
      <c r="FE70" s="31"/>
      <c r="FF70" s="31"/>
      <c r="FG70" s="31"/>
      <c r="FH70" s="31"/>
      <c r="FI70" s="31"/>
      <c r="FJ70" s="31"/>
      <c r="FK70" s="31"/>
      <c r="FL70" s="31"/>
      <c r="FM70" s="31"/>
      <c r="FN70" s="31"/>
      <c r="FO70" s="31"/>
      <c r="FP70" s="31"/>
      <c r="FQ70" s="31"/>
      <c r="FR70" s="31"/>
      <c r="FS70" s="31"/>
      <c r="FT70" s="31"/>
      <c r="FU70" s="31"/>
      <c r="FV70" s="31"/>
      <c r="FW70" s="31"/>
      <c r="FX70" s="31"/>
      <c r="FY70" s="31"/>
      <c r="FZ70" s="31"/>
      <c r="GA70" s="31"/>
      <c r="GB70" s="31"/>
      <c r="GC70" s="31"/>
      <c r="GD70" s="31"/>
      <c r="GE70" s="31"/>
      <c r="GF70" s="31"/>
      <c r="GG70" s="31"/>
      <c r="GH70" s="31"/>
      <c r="GI70" s="31"/>
      <c r="GJ70" s="31"/>
      <c r="GK70" s="31"/>
      <c r="GL70" s="31"/>
      <c r="GM70" s="31"/>
      <c r="GN70" s="31"/>
      <c r="GO70" s="31"/>
      <c r="GP70" s="31"/>
      <c r="GQ70" s="31"/>
      <c r="GR70" s="31"/>
      <c r="GS70" s="31"/>
      <c r="GT70" s="31"/>
      <c r="GU70" s="31"/>
      <c r="GV70" s="31"/>
      <c r="GW70" s="31"/>
      <c r="GX70" s="31"/>
      <c r="GY70" s="31"/>
      <c r="GZ70" s="31"/>
      <c r="HA70" s="31"/>
      <c r="HB70" s="31"/>
      <c r="HC70" s="31"/>
      <c r="HD70" s="31"/>
      <c r="HE70" s="31"/>
      <c r="HF70" s="31"/>
      <c r="HG70" s="31"/>
      <c r="HH70" s="31"/>
      <c r="HI70" s="31"/>
      <c r="HJ70" s="31"/>
      <c r="HK70" s="31"/>
      <c r="HL70" s="31"/>
      <c r="HM70" s="31"/>
      <c r="HN70" s="31"/>
      <c r="HO70" s="31"/>
      <c r="HP70" s="31"/>
      <c r="HQ70" s="31"/>
      <c r="HR70" s="31"/>
      <c r="HS70" s="31"/>
      <c r="HT70" s="31"/>
      <c r="HU70" s="31"/>
      <c r="HV70" s="31"/>
      <c r="HW70" s="31"/>
      <c r="HX70" s="31"/>
      <c r="HY70" s="31"/>
      <c r="HZ70" s="31"/>
      <c r="IA70" s="31"/>
      <c r="IB70" s="31"/>
      <c r="IC70" s="31"/>
      <c r="ID70" s="31"/>
      <c r="IE70" s="31"/>
      <c r="IF70" s="31"/>
      <c r="IG70" s="31"/>
      <c r="IH70" s="31"/>
      <c r="II70" s="31"/>
      <c r="IJ70" s="31"/>
      <c r="IK70" s="31"/>
      <c r="IL70" s="31"/>
      <c r="IM70" s="31"/>
      <c r="IN70" s="31"/>
      <c r="IO70" s="31"/>
      <c r="IP70" s="31"/>
      <c r="IQ70" s="31"/>
      <c r="IR70" s="31"/>
      <c r="IS70" s="31"/>
    </row>
    <row r="71" spans="1:253" ht="10.5">
      <c r="A71" s="14">
        <v>80</v>
      </c>
      <c r="B71" s="21" t="str">
        <f>+B9</f>
        <v>Vida Tres</v>
      </c>
      <c r="C71" s="33">
        <f aca="true" t="shared" si="21" ref="C71:R71">C9+C40</f>
        <v>75</v>
      </c>
      <c r="D71" s="33">
        <f t="shared" si="21"/>
        <v>128</v>
      </c>
      <c r="E71" s="33">
        <f t="shared" si="21"/>
        <v>31</v>
      </c>
      <c r="F71" s="33">
        <f t="shared" si="21"/>
        <v>227</v>
      </c>
      <c r="G71" s="33">
        <f t="shared" si="21"/>
        <v>15739</v>
      </c>
      <c r="H71" s="33">
        <f t="shared" si="21"/>
        <v>503</v>
      </c>
      <c r="I71" s="33">
        <f t="shared" si="21"/>
        <v>1343</v>
      </c>
      <c r="J71" s="33">
        <f t="shared" si="21"/>
        <v>7676</v>
      </c>
      <c r="K71" s="33">
        <f t="shared" si="21"/>
        <v>3318</v>
      </c>
      <c r="L71" s="33">
        <f t="shared" si="21"/>
        <v>4195</v>
      </c>
      <c r="M71" s="33">
        <f t="shared" si="21"/>
        <v>26</v>
      </c>
      <c r="N71" s="33">
        <f t="shared" si="21"/>
        <v>28</v>
      </c>
      <c r="O71" s="33">
        <f t="shared" si="21"/>
        <v>1338</v>
      </c>
      <c r="P71" s="33">
        <f t="shared" si="21"/>
        <v>41</v>
      </c>
      <c r="Q71" s="33">
        <f t="shared" si="21"/>
        <v>102202</v>
      </c>
      <c r="R71" s="33">
        <f t="shared" si="21"/>
        <v>0</v>
      </c>
      <c r="S71" s="33">
        <f t="shared" si="19"/>
        <v>136870</v>
      </c>
      <c r="T71" s="23"/>
      <c r="U71" s="23"/>
      <c r="V71" s="31"/>
      <c r="W71" s="88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  <c r="DG71" s="31"/>
      <c r="DH71" s="31"/>
      <c r="DI71" s="31"/>
      <c r="DJ71" s="31"/>
      <c r="DK71" s="31"/>
      <c r="DL71" s="31"/>
      <c r="DM71" s="31"/>
      <c r="DN71" s="31"/>
      <c r="DO71" s="31"/>
      <c r="DP71" s="31"/>
      <c r="DQ71" s="31"/>
      <c r="DR71" s="31"/>
      <c r="DS71" s="31"/>
      <c r="DT71" s="31"/>
      <c r="DU71" s="31"/>
      <c r="DV71" s="31"/>
      <c r="DW71" s="31"/>
      <c r="DX71" s="31"/>
      <c r="DY71" s="31"/>
      <c r="DZ71" s="31"/>
      <c r="EA71" s="31"/>
      <c r="EB71" s="31"/>
      <c r="EC71" s="31"/>
      <c r="ED71" s="31"/>
      <c r="EE71" s="31"/>
      <c r="EF71" s="31"/>
      <c r="EG71" s="31"/>
      <c r="EH71" s="31"/>
      <c r="EI71" s="31"/>
      <c r="EJ71" s="31"/>
      <c r="EK71" s="31"/>
      <c r="EL71" s="31"/>
      <c r="EM71" s="31"/>
      <c r="EN71" s="31"/>
      <c r="EO71" s="31"/>
      <c r="EP71" s="31"/>
      <c r="EQ71" s="31"/>
      <c r="ER71" s="31"/>
      <c r="ES71" s="31"/>
      <c r="ET71" s="31"/>
      <c r="EU71" s="31"/>
      <c r="EV71" s="31"/>
      <c r="EW71" s="31"/>
      <c r="EX71" s="31"/>
      <c r="EY71" s="31"/>
      <c r="EZ71" s="31"/>
      <c r="FA71" s="31"/>
      <c r="FB71" s="31"/>
      <c r="FC71" s="31"/>
      <c r="FD71" s="31"/>
      <c r="FE71" s="31"/>
      <c r="FF71" s="31"/>
      <c r="FG71" s="31"/>
      <c r="FH71" s="31"/>
      <c r="FI71" s="31"/>
      <c r="FJ71" s="31"/>
      <c r="FK71" s="31"/>
      <c r="FL71" s="31"/>
      <c r="FM71" s="31"/>
      <c r="FN71" s="31"/>
      <c r="FO71" s="31"/>
      <c r="FP71" s="31"/>
      <c r="FQ71" s="31"/>
      <c r="FR71" s="31"/>
      <c r="FS71" s="31"/>
      <c r="FT71" s="31"/>
      <c r="FU71" s="31"/>
      <c r="FV71" s="31"/>
      <c r="FW71" s="31"/>
      <c r="FX71" s="31"/>
      <c r="FY71" s="31"/>
      <c r="FZ71" s="31"/>
      <c r="GA71" s="31"/>
      <c r="GB71" s="31"/>
      <c r="GC71" s="31"/>
      <c r="GD71" s="31"/>
      <c r="GE71" s="31"/>
      <c r="GF71" s="31"/>
      <c r="GG71" s="31"/>
      <c r="GH71" s="31"/>
      <c r="GI71" s="31"/>
      <c r="GJ71" s="31"/>
      <c r="GK71" s="31"/>
      <c r="GL71" s="31"/>
      <c r="GM71" s="31"/>
      <c r="GN71" s="31"/>
      <c r="GO71" s="31"/>
      <c r="GP71" s="31"/>
      <c r="GQ71" s="31"/>
      <c r="GR71" s="31"/>
      <c r="GS71" s="31"/>
      <c r="GT71" s="31"/>
      <c r="GU71" s="31"/>
      <c r="GV71" s="31"/>
      <c r="GW71" s="31"/>
      <c r="GX71" s="31"/>
      <c r="GY71" s="31"/>
      <c r="GZ71" s="31"/>
      <c r="HA71" s="31"/>
      <c r="HB71" s="31"/>
      <c r="HC71" s="31"/>
      <c r="HD71" s="31"/>
      <c r="HE71" s="31"/>
      <c r="HF71" s="31"/>
      <c r="HG71" s="31"/>
      <c r="HH71" s="31"/>
      <c r="HI71" s="31"/>
      <c r="HJ71" s="31"/>
      <c r="HK71" s="31"/>
      <c r="HL71" s="31"/>
      <c r="HM71" s="31"/>
      <c r="HN71" s="31"/>
      <c r="HO71" s="31"/>
      <c r="HP71" s="31"/>
      <c r="HQ71" s="31"/>
      <c r="HR71" s="31"/>
      <c r="HS71" s="31"/>
      <c r="HT71" s="31"/>
      <c r="HU71" s="31"/>
      <c r="HV71" s="31"/>
      <c r="HW71" s="31"/>
      <c r="HX71" s="31"/>
      <c r="HY71" s="31"/>
      <c r="HZ71" s="31"/>
      <c r="IA71" s="31"/>
      <c r="IB71" s="31"/>
      <c r="IC71" s="31"/>
      <c r="ID71" s="31"/>
      <c r="IE71" s="31"/>
      <c r="IF71" s="31"/>
      <c r="IG71" s="31"/>
      <c r="IH71" s="31"/>
      <c r="II71" s="31"/>
      <c r="IJ71" s="31"/>
      <c r="IK71" s="31"/>
      <c r="IL71" s="31"/>
      <c r="IM71" s="31"/>
      <c r="IN71" s="31"/>
      <c r="IO71" s="31"/>
      <c r="IP71" s="31"/>
      <c r="IQ71" s="31"/>
      <c r="IR71" s="31"/>
      <c r="IS71" s="31"/>
    </row>
    <row r="72" spans="1:253" ht="10.5">
      <c r="A72" s="14">
        <v>81</v>
      </c>
      <c r="B72" s="21" t="str">
        <f>+B41</f>
        <v>Ferrosalud</v>
      </c>
      <c r="C72" s="33">
        <f aca="true" t="shared" si="22" ref="C72:R72">C10+C41</f>
        <v>5</v>
      </c>
      <c r="D72" s="33">
        <f t="shared" si="22"/>
        <v>0</v>
      </c>
      <c r="E72" s="33">
        <f t="shared" si="22"/>
        <v>1</v>
      </c>
      <c r="F72" s="33">
        <f t="shared" si="22"/>
        <v>17</v>
      </c>
      <c r="G72" s="33">
        <f t="shared" si="22"/>
        <v>591</v>
      </c>
      <c r="H72" s="33">
        <f t="shared" si="22"/>
        <v>78</v>
      </c>
      <c r="I72" s="33">
        <f t="shared" si="22"/>
        <v>63</v>
      </c>
      <c r="J72" s="33">
        <f t="shared" si="22"/>
        <v>168</v>
      </c>
      <c r="K72" s="33">
        <f t="shared" si="22"/>
        <v>90</v>
      </c>
      <c r="L72" s="33">
        <f t="shared" si="22"/>
        <v>14</v>
      </c>
      <c r="M72" s="33">
        <f t="shared" si="22"/>
        <v>14</v>
      </c>
      <c r="N72" s="33">
        <f t="shared" si="22"/>
        <v>0</v>
      </c>
      <c r="O72" s="33">
        <f t="shared" si="22"/>
        <v>8</v>
      </c>
      <c r="P72" s="33">
        <f t="shared" si="22"/>
        <v>2</v>
      </c>
      <c r="Q72" s="33">
        <f t="shared" si="22"/>
        <v>16093</v>
      </c>
      <c r="R72" s="33">
        <f t="shared" si="22"/>
        <v>0</v>
      </c>
      <c r="S72" s="33">
        <f>SUM(C72:R72)</f>
        <v>17144</v>
      </c>
      <c r="T72" s="23"/>
      <c r="U72" s="23"/>
      <c r="V72" s="31"/>
      <c r="W72" s="88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/>
      <c r="EM72" s="31"/>
      <c r="EN72" s="31"/>
      <c r="EO72" s="31"/>
      <c r="EP72" s="31"/>
      <c r="EQ72" s="31"/>
      <c r="ER72" s="31"/>
      <c r="ES72" s="31"/>
      <c r="ET72" s="31"/>
      <c r="EU72" s="31"/>
      <c r="EV72" s="31"/>
      <c r="EW72" s="31"/>
      <c r="EX72" s="31"/>
      <c r="EY72" s="31"/>
      <c r="EZ72" s="31"/>
      <c r="FA72" s="31"/>
      <c r="FB72" s="31"/>
      <c r="FC72" s="31"/>
      <c r="FD72" s="31"/>
      <c r="FE72" s="31"/>
      <c r="FF72" s="31"/>
      <c r="FG72" s="31"/>
      <c r="FH72" s="31"/>
      <c r="FI72" s="31"/>
      <c r="FJ72" s="31"/>
      <c r="FK72" s="31"/>
      <c r="FL72" s="31"/>
      <c r="FM72" s="31"/>
      <c r="FN72" s="31"/>
      <c r="FO72" s="31"/>
      <c r="FP72" s="31"/>
      <c r="FQ72" s="31"/>
      <c r="FR72" s="31"/>
      <c r="FS72" s="31"/>
      <c r="FT72" s="31"/>
      <c r="FU72" s="31"/>
      <c r="FV72" s="31"/>
      <c r="FW72" s="31"/>
      <c r="FX72" s="31"/>
      <c r="FY72" s="31"/>
      <c r="FZ72" s="31"/>
      <c r="GA72" s="31"/>
      <c r="GB72" s="31"/>
      <c r="GC72" s="31"/>
      <c r="GD72" s="31"/>
      <c r="GE72" s="31"/>
      <c r="GF72" s="31"/>
      <c r="GG72" s="31"/>
      <c r="GH72" s="31"/>
      <c r="GI72" s="31"/>
      <c r="GJ72" s="31"/>
      <c r="GK72" s="31"/>
      <c r="GL72" s="31"/>
      <c r="GM72" s="31"/>
      <c r="GN72" s="31"/>
      <c r="GO72" s="31"/>
      <c r="GP72" s="31"/>
      <c r="GQ72" s="31"/>
      <c r="GR72" s="31"/>
      <c r="GS72" s="31"/>
      <c r="GT72" s="31"/>
      <c r="GU72" s="31"/>
      <c r="GV72" s="31"/>
      <c r="GW72" s="31"/>
      <c r="GX72" s="31"/>
      <c r="GY72" s="31"/>
      <c r="GZ72" s="31"/>
      <c r="HA72" s="31"/>
      <c r="HB72" s="31"/>
      <c r="HC72" s="31"/>
      <c r="HD72" s="31"/>
      <c r="HE72" s="31"/>
      <c r="HF72" s="31"/>
      <c r="HG72" s="31"/>
      <c r="HH72" s="31"/>
      <c r="HI72" s="31"/>
      <c r="HJ72" s="31"/>
      <c r="HK72" s="31"/>
      <c r="HL72" s="31"/>
      <c r="HM72" s="31"/>
      <c r="HN72" s="31"/>
      <c r="HO72" s="31"/>
      <c r="HP72" s="31"/>
      <c r="HQ72" s="31"/>
      <c r="HR72" s="31"/>
      <c r="HS72" s="31"/>
      <c r="HT72" s="31"/>
      <c r="HU72" s="31"/>
      <c r="HV72" s="31"/>
      <c r="HW72" s="31"/>
      <c r="HX72" s="31"/>
      <c r="HY72" s="31"/>
      <c r="HZ72" s="31"/>
      <c r="IA72" s="31"/>
      <c r="IB72" s="31"/>
      <c r="IC72" s="31"/>
      <c r="ID72" s="31"/>
      <c r="IE72" s="31"/>
      <c r="IF72" s="31"/>
      <c r="IG72" s="31"/>
      <c r="IH72" s="31"/>
      <c r="II72" s="31"/>
      <c r="IJ72" s="31"/>
      <c r="IK72" s="31"/>
      <c r="IL72" s="31"/>
      <c r="IM72" s="31"/>
      <c r="IN72" s="31"/>
      <c r="IO72" s="31"/>
      <c r="IP72" s="31"/>
      <c r="IQ72" s="31"/>
      <c r="IR72" s="31"/>
      <c r="IS72" s="31"/>
    </row>
    <row r="73" spans="1:253" ht="10.5">
      <c r="A73" s="14">
        <v>88</v>
      </c>
      <c r="B73" s="21" t="str">
        <f>+B11</f>
        <v>Mas Vida</v>
      </c>
      <c r="C73" s="33">
        <f aca="true" t="shared" si="23" ref="C73:R73">C11+C42</f>
        <v>9872</v>
      </c>
      <c r="D73" s="33">
        <f t="shared" si="23"/>
        <v>31214</v>
      </c>
      <c r="E73" s="33">
        <f t="shared" si="23"/>
        <v>12094</v>
      </c>
      <c r="F73" s="33">
        <f t="shared" si="23"/>
        <v>9500</v>
      </c>
      <c r="G73" s="33">
        <f t="shared" si="23"/>
        <v>37873</v>
      </c>
      <c r="H73" s="33">
        <f t="shared" si="23"/>
        <v>30074</v>
      </c>
      <c r="I73" s="33">
        <f t="shared" si="23"/>
        <v>11598</v>
      </c>
      <c r="J73" s="33">
        <f t="shared" si="23"/>
        <v>74057</v>
      </c>
      <c r="K73" s="33">
        <f t="shared" si="23"/>
        <v>20409</v>
      </c>
      <c r="L73" s="33">
        <f t="shared" si="23"/>
        <v>31914</v>
      </c>
      <c r="M73" s="33">
        <f t="shared" si="23"/>
        <v>1973</v>
      </c>
      <c r="N73" s="33">
        <f t="shared" si="23"/>
        <v>7508</v>
      </c>
      <c r="O73" s="33">
        <f t="shared" si="23"/>
        <v>11864</v>
      </c>
      <c r="P73" s="33">
        <f t="shared" si="23"/>
        <v>2608</v>
      </c>
      <c r="Q73" s="33">
        <f t="shared" si="23"/>
        <v>100049</v>
      </c>
      <c r="R73" s="33">
        <f t="shared" si="23"/>
        <v>0</v>
      </c>
      <c r="S73" s="33">
        <f t="shared" si="19"/>
        <v>392607</v>
      </c>
      <c r="T73" s="23"/>
      <c r="U73" s="23"/>
      <c r="V73" s="31"/>
      <c r="W73" s="88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  <c r="DT73" s="31"/>
      <c r="DU73" s="31"/>
      <c r="DV73" s="31"/>
      <c r="DW73" s="31"/>
      <c r="DX73" s="31"/>
      <c r="DY73" s="31"/>
      <c r="DZ73" s="31"/>
      <c r="EA73" s="31"/>
      <c r="EB73" s="31"/>
      <c r="EC73" s="31"/>
      <c r="ED73" s="31"/>
      <c r="EE73" s="31"/>
      <c r="EF73" s="31"/>
      <c r="EG73" s="31"/>
      <c r="EH73" s="31"/>
      <c r="EI73" s="31"/>
      <c r="EJ73" s="31"/>
      <c r="EK73" s="31"/>
      <c r="EL73" s="31"/>
      <c r="EM73" s="31"/>
      <c r="EN73" s="31"/>
      <c r="EO73" s="31"/>
      <c r="EP73" s="31"/>
      <c r="EQ73" s="31"/>
      <c r="ER73" s="31"/>
      <c r="ES73" s="31"/>
      <c r="ET73" s="31"/>
      <c r="EU73" s="31"/>
      <c r="EV73" s="31"/>
      <c r="EW73" s="31"/>
      <c r="EX73" s="31"/>
      <c r="EY73" s="31"/>
      <c r="EZ73" s="31"/>
      <c r="FA73" s="31"/>
      <c r="FB73" s="31"/>
      <c r="FC73" s="31"/>
      <c r="FD73" s="31"/>
      <c r="FE73" s="31"/>
      <c r="FF73" s="31"/>
      <c r="FG73" s="31"/>
      <c r="FH73" s="31"/>
      <c r="FI73" s="31"/>
      <c r="FJ73" s="31"/>
      <c r="FK73" s="31"/>
      <c r="FL73" s="31"/>
      <c r="FM73" s="31"/>
      <c r="FN73" s="31"/>
      <c r="FO73" s="31"/>
      <c r="FP73" s="31"/>
      <c r="FQ73" s="31"/>
      <c r="FR73" s="31"/>
      <c r="FS73" s="31"/>
      <c r="FT73" s="31"/>
      <c r="FU73" s="31"/>
      <c r="FV73" s="31"/>
      <c r="FW73" s="31"/>
      <c r="FX73" s="31"/>
      <c r="FY73" s="31"/>
      <c r="FZ73" s="31"/>
      <c r="GA73" s="31"/>
      <c r="GB73" s="31"/>
      <c r="GC73" s="31"/>
      <c r="GD73" s="31"/>
      <c r="GE73" s="31"/>
      <c r="GF73" s="31"/>
      <c r="GG73" s="31"/>
      <c r="GH73" s="31"/>
      <c r="GI73" s="31"/>
      <c r="GJ73" s="31"/>
      <c r="GK73" s="31"/>
      <c r="GL73" s="31"/>
      <c r="GM73" s="31"/>
      <c r="GN73" s="31"/>
      <c r="GO73" s="31"/>
      <c r="GP73" s="31"/>
      <c r="GQ73" s="31"/>
      <c r="GR73" s="31"/>
      <c r="GS73" s="31"/>
      <c r="GT73" s="31"/>
      <c r="GU73" s="31"/>
      <c r="GV73" s="31"/>
      <c r="GW73" s="31"/>
      <c r="GX73" s="31"/>
      <c r="GY73" s="31"/>
      <c r="GZ73" s="31"/>
      <c r="HA73" s="31"/>
      <c r="HB73" s="31"/>
      <c r="HC73" s="31"/>
      <c r="HD73" s="31"/>
      <c r="HE73" s="31"/>
      <c r="HF73" s="31"/>
      <c r="HG73" s="31"/>
      <c r="HH73" s="31"/>
      <c r="HI73" s="31"/>
      <c r="HJ73" s="31"/>
      <c r="HK73" s="31"/>
      <c r="HL73" s="31"/>
      <c r="HM73" s="31"/>
      <c r="HN73" s="31"/>
      <c r="HO73" s="31"/>
      <c r="HP73" s="31"/>
      <c r="HQ73" s="31"/>
      <c r="HR73" s="31"/>
      <c r="HS73" s="31"/>
      <c r="HT73" s="31"/>
      <c r="HU73" s="31"/>
      <c r="HV73" s="31"/>
      <c r="HW73" s="31"/>
      <c r="HX73" s="31"/>
      <c r="HY73" s="31"/>
      <c r="HZ73" s="31"/>
      <c r="IA73" s="31"/>
      <c r="IB73" s="31"/>
      <c r="IC73" s="31"/>
      <c r="ID73" s="31"/>
      <c r="IE73" s="31"/>
      <c r="IF73" s="31"/>
      <c r="IG73" s="31"/>
      <c r="IH73" s="31"/>
      <c r="II73" s="31"/>
      <c r="IJ73" s="31"/>
      <c r="IK73" s="31"/>
      <c r="IL73" s="31"/>
      <c r="IM73" s="31"/>
      <c r="IN73" s="31"/>
      <c r="IO73" s="31"/>
      <c r="IP73" s="31"/>
      <c r="IQ73" s="31"/>
      <c r="IR73" s="31"/>
      <c r="IS73" s="31"/>
    </row>
    <row r="74" spans="1:253" ht="10.5">
      <c r="A74" s="14">
        <v>99</v>
      </c>
      <c r="B74" s="21" t="str">
        <f>+B12</f>
        <v>Isapre Banmédica</v>
      </c>
      <c r="C74" s="33">
        <f aca="true" t="shared" si="24" ref="C74:R74">C12+C43</f>
        <v>10891</v>
      </c>
      <c r="D74" s="33">
        <f t="shared" si="24"/>
        <v>17522</v>
      </c>
      <c r="E74" s="33">
        <f t="shared" si="24"/>
        <v>10345</v>
      </c>
      <c r="F74" s="33">
        <f t="shared" si="24"/>
        <v>16723</v>
      </c>
      <c r="G74" s="33">
        <f t="shared" si="24"/>
        <v>35771</v>
      </c>
      <c r="H74" s="33">
        <f t="shared" si="24"/>
        <v>13820</v>
      </c>
      <c r="I74" s="33">
        <f t="shared" si="24"/>
        <v>12982</v>
      </c>
      <c r="J74" s="33">
        <f t="shared" si="24"/>
        <v>24637</v>
      </c>
      <c r="K74" s="33">
        <f t="shared" si="24"/>
        <v>10134</v>
      </c>
      <c r="L74" s="33">
        <f t="shared" si="24"/>
        <v>10602</v>
      </c>
      <c r="M74" s="33">
        <f t="shared" si="24"/>
        <v>1491</v>
      </c>
      <c r="N74" s="33">
        <f t="shared" si="24"/>
        <v>4265</v>
      </c>
      <c r="O74" s="33">
        <f t="shared" si="24"/>
        <v>4001</v>
      </c>
      <c r="P74" s="33">
        <f t="shared" si="24"/>
        <v>5754</v>
      </c>
      <c r="Q74" s="33">
        <f t="shared" si="24"/>
        <v>422410</v>
      </c>
      <c r="R74" s="33">
        <f t="shared" si="24"/>
        <v>0</v>
      </c>
      <c r="S74" s="33">
        <f t="shared" si="19"/>
        <v>601348</v>
      </c>
      <c r="T74" s="23"/>
      <c r="U74" s="23"/>
      <c r="V74" s="31"/>
      <c r="W74" s="88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1"/>
      <c r="DE74" s="31"/>
      <c r="DF74" s="31"/>
      <c r="DG74" s="31"/>
      <c r="DH74" s="31"/>
      <c r="DI74" s="31"/>
      <c r="DJ74" s="31"/>
      <c r="DK74" s="31"/>
      <c r="DL74" s="31"/>
      <c r="DM74" s="31"/>
      <c r="DN74" s="31"/>
      <c r="DO74" s="31"/>
      <c r="DP74" s="31"/>
      <c r="DQ74" s="31"/>
      <c r="DR74" s="31"/>
      <c r="DS74" s="31"/>
      <c r="DT74" s="31"/>
      <c r="DU74" s="31"/>
      <c r="DV74" s="31"/>
      <c r="DW74" s="31"/>
      <c r="DX74" s="31"/>
      <c r="DY74" s="31"/>
      <c r="DZ74" s="31"/>
      <c r="EA74" s="31"/>
      <c r="EB74" s="31"/>
      <c r="EC74" s="31"/>
      <c r="ED74" s="31"/>
      <c r="EE74" s="31"/>
      <c r="EF74" s="31"/>
      <c r="EG74" s="31"/>
      <c r="EH74" s="31"/>
      <c r="EI74" s="31"/>
      <c r="EJ74" s="31"/>
      <c r="EK74" s="31"/>
      <c r="EL74" s="31"/>
      <c r="EM74" s="31"/>
      <c r="EN74" s="31"/>
      <c r="EO74" s="31"/>
      <c r="EP74" s="31"/>
      <c r="EQ74" s="31"/>
      <c r="ER74" s="31"/>
      <c r="ES74" s="31"/>
      <c r="ET74" s="31"/>
      <c r="EU74" s="31"/>
      <c r="EV74" s="31"/>
      <c r="EW74" s="31"/>
      <c r="EX74" s="31"/>
      <c r="EY74" s="31"/>
      <c r="EZ74" s="31"/>
      <c r="FA74" s="31"/>
      <c r="FB74" s="31"/>
      <c r="FC74" s="31"/>
      <c r="FD74" s="31"/>
      <c r="FE74" s="31"/>
      <c r="FF74" s="31"/>
      <c r="FG74" s="31"/>
      <c r="FH74" s="31"/>
      <c r="FI74" s="31"/>
      <c r="FJ74" s="31"/>
      <c r="FK74" s="31"/>
      <c r="FL74" s="31"/>
      <c r="FM74" s="31"/>
      <c r="FN74" s="31"/>
      <c r="FO74" s="31"/>
      <c r="FP74" s="31"/>
      <c r="FQ74" s="31"/>
      <c r="FR74" s="31"/>
      <c r="FS74" s="31"/>
      <c r="FT74" s="31"/>
      <c r="FU74" s="31"/>
      <c r="FV74" s="31"/>
      <c r="FW74" s="31"/>
      <c r="FX74" s="31"/>
      <c r="FY74" s="31"/>
      <c r="FZ74" s="31"/>
      <c r="GA74" s="31"/>
      <c r="GB74" s="31"/>
      <c r="GC74" s="31"/>
      <c r="GD74" s="31"/>
      <c r="GE74" s="31"/>
      <c r="GF74" s="31"/>
      <c r="GG74" s="31"/>
      <c r="GH74" s="31"/>
      <c r="GI74" s="31"/>
      <c r="GJ74" s="31"/>
      <c r="GK74" s="31"/>
      <c r="GL74" s="31"/>
      <c r="GM74" s="31"/>
      <c r="GN74" s="31"/>
      <c r="GO74" s="31"/>
      <c r="GP74" s="31"/>
      <c r="GQ74" s="31"/>
      <c r="GR74" s="31"/>
      <c r="GS74" s="31"/>
      <c r="GT74" s="31"/>
      <c r="GU74" s="31"/>
      <c r="GV74" s="31"/>
      <c r="GW74" s="31"/>
      <c r="GX74" s="31"/>
      <c r="GY74" s="31"/>
      <c r="GZ74" s="31"/>
      <c r="HA74" s="31"/>
      <c r="HB74" s="31"/>
      <c r="HC74" s="31"/>
      <c r="HD74" s="31"/>
      <c r="HE74" s="31"/>
      <c r="HF74" s="31"/>
      <c r="HG74" s="31"/>
      <c r="HH74" s="31"/>
      <c r="HI74" s="31"/>
      <c r="HJ74" s="31"/>
      <c r="HK74" s="31"/>
      <c r="HL74" s="31"/>
      <c r="HM74" s="31"/>
      <c r="HN74" s="31"/>
      <c r="HO74" s="31"/>
      <c r="HP74" s="31"/>
      <c r="HQ74" s="31"/>
      <c r="HR74" s="31"/>
      <c r="HS74" s="31"/>
      <c r="HT74" s="31"/>
      <c r="HU74" s="31"/>
      <c r="HV74" s="31"/>
      <c r="HW74" s="31"/>
      <c r="HX74" s="31"/>
      <c r="HY74" s="31"/>
      <c r="HZ74" s="31"/>
      <c r="IA74" s="31"/>
      <c r="IB74" s="31"/>
      <c r="IC74" s="31"/>
      <c r="ID74" s="31"/>
      <c r="IE74" s="31"/>
      <c r="IF74" s="31"/>
      <c r="IG74" s="31"/>
      <c r="IH74" s="31"/>
      <c r="II74" s="31"/>
      <c r="IJ74" s="31"/>
      <c r="IK74" s="31"/>
      <c r="IL74" s="31"/>
      <c r="IM74" s="31"/>
      <c r="IN74" s="31"/>
      <c r="IO74" s="31"/>
      <c r="IP74" s="31"/>
      <c r="IQ74" s="31"/>
      <c r="IR74" s="31"/>
      <c r="IS74" s="31"/>
    </row>
    <row r="75" spans="1:253" ht="10.5">
      <c r="A75" s="14">
        <v>107</v>
      </c>
      <c r="B75" s="21" t="str">
        <f>+B13</f>
        <v>Consalud S.A.</v>
      </c>
      <c r="C75" s="33">
        <f aca="true" t="shared" si="25" ref="C75:R75">C13+C44</f>
        <v>21338</v>
      </c>
      <c r="D75" s="33">
        <f t="shared" si="25"/>
        <v>22901</v>
      </c>
      <c r="E75" s="33">
        <f t="shared" si="25"/>
        <v>7057</v>
      </c>
      <c r="F75" s="33">
        <f t="shared" si="25"/>
        <v>11688</v>
      </c>
      <c r="G75" s="33">
        <f t="shared" si="25"/>
        <v>55558</v>
      </c>
      <c r="H75" s="33">
        <f t="shared" si="25"/>
        <v>14923</v>
      </c>
      <c r="I75" s="33">
        <f t="shared" si="25"/>
        <v>16065</v>
      </c>
      <c r="J75" s="33">
        <f t="shared" si="25"/>
        <v>55722</v>
      </c>
      <c r="K75" s="33">
        <f t="shared" si="25"/>
        <v>16276</v>
      </c>
      <c r="L75" s="33">
        <f t="shared" si="25"/>
        <v>25492</v>
      </c>
      <c r="M75" s="33">
        <f t="shared" si="25"/>
        <v>3157</v>
      </c>
      <c r="N75" s="33">
        <f t="shared" si="25"/>
        <v>8912</v>
      </c>
      <c r="O75" s="33">
        <f t="shared" si="25"/>
        <v>8568</v>
      </c>
      <c r="P75" s="33">
        <f t="shared" si="25"/>
        <v>6696</v>
      </c>
      <c r="Q75" s="33">
        <f t="shared" si="25"/>
        <v>365423</v>
      </c>
      <c r="R75" s="33">
        <f t="shared" si="25"/>
        <v>0</v>
      </c>
      <c r="S75" s="33">
        <f t="shared" si="19"/>
        <v>639776</v>
      </c>
      <c r="T75" s="23"/>
      <c r="U75" s="23"/>
      <c r="V75" s="31"/>
      <c r="W75" s="88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31"/>
      <c r="CY75" s="31"/>
      <c r="CZ75" s="31"/>
      <c r="DA75" s="31"/>
      <c r="DB75" s="31"/>
      <c r="DC75" s="31"/>
      <c r="DD75" s="31"/>
      <c r="DE75" s="31"/>
      <c r="DF75" s="31"/>
      <c r="DG75" s="31"/>
      <c r="DH75" s="31"/>
      <c r="DI75" s="31"/>
      <c r="DJ75" s="31"/>
      <c r="DK75" s="31"/>
      <c r="DL75" s="31"/>
      <c r="DM75" s="31"/>
      <c r="DN75" s="31"/>
      <c r="DO75" s="31"/>
      <c r="DP75" s="31"/>
      <c r="DQ75" s="31"/>
      <c r="DR75" s="31"/>
      <c r="DS75" s="31"/>
      <c r="DT75" s="31"/>
      <c r="DU75" s="31"/>
      <c r="DV75" s="31"/>
      <c r="DW75" s="31"/>
      <c r="DX75" s="31"/>
      <c r="DY75" s="31"/>
      <c r="DZ75" s="31"/>
      <c r="EA75" s="31"/>
      <c r="EB75" s="31"/>
      <c r="EC75" s="31"/>
      <c r="ED75" s="31"/>
      <c r="EE75" s="31"/>
      <c r="EF75" s="31"/>
      <c r="EG75" s="31"/>
      <c r="EH75" s="31"/>
      <c r="EI75" s="31"/>
      <c r="EJ75" s="31"/>
      <c r="EK75" s="31"/>
      <c r="EL75" s="31"/>
      <c r="EM75" s="31"/>
      <c r="EN75" s="31"/>
      <c r="EO75" s="31"/>
      <c r="EP75" s="31"/>
      <c r="EQ75" s="31"/>
      <c r="ER75" s="31"/>
      <c r="ES75" s="31"/>
      <c r="ET75" s="31"/>
      <c r="EU75" s="31"/>
      <c r="EV75" s="31"/>
      <c r="EW75" s="31"/>
      <c r="EX75" s="31"/>
      <c r="EY75" s="31"/>
      <c r="EZ75" s="31"/>
      <c r="FA75" s="31"/>
      <c r="FB75" s="31"/>
      <c r="FC75" s="31"/>
      <c r="FD75" s="31"/>
      <c r="FE75" s="31"/>
      <c r="FF75" s="31"/>
      <c r="FG75" s="31"/>
      <c r="FH75" s="31"/>
      <c r="FI75" s="31"/>
      <c r="FJ75" s="31"/>
      <c r="FK75" s="31"/>
      <c r="FL75" s="31"/>
      <c r="FM75" s="31"/>
      <c r="FN75" s="31"/>
      <c r="FO75" s="31"/>
      <c r="FP75" s="31"/>
      <c r="FQ75" s="31"/>
      <c r="FR75" s="31"/>
      <c r="FS75" s="31"/>
      <c r="FT75" s="31"/>
      <c r="FU75" s="31"/>
      <c r="FV75" s="31"/>
      <c r="FW75" s="31"/>
      <c r="FX75" s="31"/>
      <c r="FY75" s="31"/>
      <c r="FZ75" s="31"/>
      <c r="GA75" s="31"/>
      <c r="GB75" s="31"/>
      <c r="GC75" s="31"/>
      <c r="GD75" s="31"/>
      <c r="GE75" s="31"/>
      <c r="GF75" s="31"/>
      <c r="GG75" s="31"/>
      <c r="GH75" s="31"/>
      <c r="GI75" s="31"/>
      <c r="GJ75" s="31"/>
      <c r="GK75" s="31"/>
      <c r="GL75" s="31"/>
      <c r="GM75" s="31"/>
      <c r="GN75" s="31"/>
      <c r="GO75" s="31"/>
      <c r="GP75" s="31"/>
      <c r="GQ75" s="31"/>
      <c r="GR75" s="31"/>
      <c r="GS75" s="31"/>
      <c r="GT75" s="31"/>
      <c r="GU75" s="31"/>
      <c r="GV75" s="31"/>
      <c r="GW75" s="31"/>
      <c r="GX75" s="31"/>
      <c r="GY75" s="31"/>
      <c r="GZ75" s="31"/>
      <c r="HA75" s="31"/>
      <c r="HB75" s="31"/>
      <c r="HC75" s="31"/>
      <c r="HD75" s="31"/>
      <c r="HE75" s="31"/>
      <c r="HF75" s="31"/>
      <c r="HG75" s="31"/>
      <c r="HH75" s="31"/>
      <c r="HI75" s="31"/>
      <c r="HJ75" s="31"/>
      <c r="HK75" s="31"/>
      <c r="HL75" s="31"/>
      <c r="HM75" s="31"/>
      <c r="HN75" s="31"/>
      <c r="HO75" s="31"/>
      <c r="HP75" s="31"/>
      <c r="HQ75" s="31"/>
      <c r="HR75" s="31"/>
      <c r="HS75" s="31"/>
      <c r="HT75" s="31"/>
      <c r="HU75" s="31"/>
      <c r="HV75" s="31"/>
      <c r="HW75" s="31"/>
      <c r="HX75" s="31"/>
      <c r="HY75" s="31"/>
      <c r="HZ75" s="31"/>
      <c r="IA75" s="31"/>
      <c r="IB75" s="31"/>
      <c r="IC75" s="31"/>
      <c r="ID75" s="31"/>
      <c r="IE75" s="31"/>
      <c r="IF75" s="31"/>
      <c r="IG75" s="31"/>
      <c r="IH75" s="31"/>
      <c r="II75" s="31"/>
      <c r="IJ75" s="31"/>
      <c r="IK75" s="31"/>
      <c r="IL75" s="31"/>
      <c r="IM75" s="31"/>
      <c r="IN75" s="31"/>
      <c r="IO75" s="31"/>
      <c r="IP75" s="31"/>
      <c r="IQ75" s="31"/>
      <c r="IR75" s="31"/>
      <c r="IS75" s="31"/>
    </row>
    <row r="76" spans="1:253" ht="10.5">
      <c r="A76" s="14"/>
      <c r="B76" s="14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23"/>
      <c r="U76" s="23"/>
      <c r="V76" s="31"/>
      <c r="W76" s="88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  <c r="CI76" s="31"/>
      <c r="CJ76" s="31"/>
      <c r="CK76" s="31"/>
      <c r="CL76" s="31"/>
      <c r="CM76" s="31"/>
      <c r="CN76" s="31"/>
      <c r="CO76" s="31"/>
      <c r="CP76" s="31"/>
      <c r="CQ76" s="31"/>
      <c r="CR76" s="31"/>
      <c r="CS76" s="31"/>
      <c r="CT76" s="31"/>
      <c r="CU76" s="31"/>
      <c r="CV76" s="31"/>
      <c r="CW76" s="31"/>
      <c r="CX76" s="31"/>
      <c r="CY76" s="31"/>
      <c r="CZ76" s="31"/>
      <c r="DA76" s="31"/>
      <c r="DB76" s="31"/>
      <c r="DC76" s="31"/>
      <c r="DD76" s="31"/>
      <c r="DE76" s="31"/>
      <c r="DF76" s="31"/>
      <c r="DG76" s="31"/>
      <c r="DH76" s="31"/>
      <c r="DI76" s="31"/>
      <c r="DJ76" s="31"/>
      <c r="DK76" s="31"/>
      <c r="DL76" s="31"/>
      <c r="DM76" s="31"/>
      <c r="DN76" s="31"/>
      <c r="DO76" s="31"/>
      <c r="DP76" s="31"/>
      <c r="DQ76" s="31"/>
      <c r="DR76" s="31"/>
      <c r="DS76" s="31"/>
      <c r="DT76" s="31"/>
      <c r="DU76" s="31"/>
      <c r="DV76" s="31"/>
      <c r="DW76" s="31"/>
      <c r="DX76" s="31"/>
      <c r="DY76" s="31"/>
      <c r="DZ76" s="31"/>
      <c r="EA76" s="31"/>
      <c r="EB76" s="31"/>
      <c r="EC76" s="31"/>
      <c r="ED76" s="31"/>
      <c r="EE76" s="31"/>
      <c r="EF76" s="31"/>
      <c r="EG76" s="31"/>
      <c r="EH76" s="31"/>
      <c r="EI76" s="31"/>
      <c r="EJ76" s="31"/>
      <c r="EK76" s="31"/>
      <c r="EL76" s="31"/>
      <c r="EM76" s="31"/>
      <c r="EN76" s="31"/>
      <c r="EO76" s="31"/>
      <c r="EP76" s="31"/>
      <c r="EQ76" s="31"/>
      <c r="ER76" s="31"/>
      <c r="ES76" s="31"/>
      <c r="ET76" s="31"/>
      <c r="EU76" s="31"/>
      <c r="EV76" s="31"/>
      <c r="EW76" s="31"/>
      <c r="EX76" s="31"/>
      <c r="EY76" s="31"/>
      <c r="EZ76" s="31"/>
      <c r="FA76" s="31"/>
      <c r="FB76" s="31"/>
      <c r="FC76" s="31"/>
      <c r="FD76" s="31"/>
      <c r="FE76" s="31"/>
      <c r="FF76" s="31"/>
      <c r="FG76" s="31"/>
      <c r="FH76" s="31"/>
      <c r="FI76" s="31"/>
      <c r="FJ76" s="31"/>
      <c r="FK76" s="31"/>
      <c r="FL76" s="31"/>
      <c r="FM76" s="31"/>
      <c r="FN76" s="31"/>
      <c r="FO76" s="31"/>
      <c r="FP76" s="31"/>
      <c r="FQ76" s="31"/>
      <c r="FR76" s="31"/>
      <c r="FS76" s="31"/>
      <c r="FT76" s="31"/>
      <c r="FU76" s="31"/>
      <c r="FV76" s="31"/>
      <c r="FW76" s="31"/>
      <c r="FX76" s="31"/>
      <c r="FY76" s="31"/>
      <c r="FZ76" s="31"/>
      <c r="GA76" s="31"/>
      <c r="GB76" s="31"/>
      <c r="GC76" s="31"/>
      <c r="GD76" s="31"/>
      <c r="GE76" s="31"/>
      <c r="GF76" s="31"/>
      <c r="GG76" s="31"/>
      <c r="GH76" s="31"/>
      <c r="GI76" s="31"/>
      <c r="GJ76" s="31"/>
      <c r="GK76" s="31"/>
      <c r="GL76" s="31"/>
      <c r="GM76" s="31"/>
      <c r="GN76" s="31"/>
      <c r="GO76" s="31"/>
      <c r="GP76" s="31"/>
      <c r="GQ76" s="31"/>
      <c r="GR76" s="31"/>
      <c r="GS76" s="31"/>
      <c r="GT76" s="31"/>
      <c r="GU76" s="31"/>
      <c r="GV76" s="31"/>
      <c r="GW76" s="31"/>
      <c r="GX76" s="31"/>
      <c r="GY76" s="31"/>
      <c r="GZ76" s="31"/>
      <c r="HA76" s="31"/>
      <c r="HB76" s="31"/>
      <c r="HC76" s="31"/>
      <c r="HD76" s="31"/>
      <c r="HE76" s="31"/>
      <c r="HF76" s="31"/>
      <c r="HG76" s="31"/>
      <c r="HH76" s="31"/>
      <c r="HI76" s="31"/>
      <c r="HJ76" s="31"/>
      <c r="HK76" s="31"/>
      <c r="HL76" s="31"/>
      <c r="HM76" s="31"/>
      <c r="HN76" s="31"/>
      <c r="HO76" s="31"/>
      <c r="HP76" s="31"/>
      <c r="HQ76" s="31"/>
      <c r="HR76" s="31"/>
      <c r="HS76" s="31"/>
      <c r="HT76" s="31"/>
      <c r="HU76" s="31"/>
      <c r="HV76" s="31"/>
      <c r="HW76" s="31"/>
      <c r="HX76" s="31"/>
      <c r="HY76" s="31"/>
      <c r="HZ76" s="31"/>
      <c r="IA76" s="31"/>
      <c r="IB76" s="31"/>
      <c r="IC76" s="31"/>
      <c r="ID76" s="31"/>
      <c r="IE76" s="31"/>
      <c r="IF76" s="31"/>
      <c r="IG76" s="31"/>
      <c r="IH76" s="31"/>
      <c r="II76" s="31"/>
      <c r="IJ76" s="31"/>
      <c r="IK76" s="31"/>
      <c r="IL76" s="31"/>
      <c r="IM76" s="31"/>
      <c r="IN76" s="31"/>
      <c r="IO76" s="31"/>
      <c r="IP76" s="31"/>
      <c r="IQ76" s="31"/>
      <c r="IR76" s="31"/>
      <c r="IS76" s="31"/>
    </row>
    <row r="77" spans="1:253" ht="10.5">
      <c r="A77" s="118"/>
      <c r="B77" s="119" t="s">
        <v>43</v>
      </c>
      <c r="C77" s="139">
        <f aca="true" t="shared" si="26" ref="C77:S77">SUM(C69:C76)</f>
        <v>63711</v>
      </c>
      <c r="D77" s="139">
        <f t="shared" si="26"/>
        <v>145013</v>
      </c>
      <c r="E77" s="139">
        <f t="shared" si="26"/>
        <v>42056</v>
      </c>
      <c r="F77" s="139">
        <f t="shared" si="26"/>
        <v>62179</v>
      </c>
      <c r="G77" s="139">
        <f t="shared" si="26"/>
        <v>205209</v>
      </c>
      <c r="H77" s="139">
        <f t="shared" si="26"/>
        <v>87182</v>
      </c>
      <c r="I77" s="139">
        <f t="shared" si="26"/>
        <v>72422</v>
      </c>
      <c r="J77" s="139">
        <f t="shared" si="26"/>
        <v>201783</v>
      </c>
      <c r="K77" s="139">
        <f t="shared" si="26"/>
        <v>79201</v>
      </c>
      <c r="L77" s="139">
        <f t="shared" si="26"/>
        <v>98730</v>
      </c>
      <c r="M77" s="139">
        <f t="shared" si="26"/>
        <v>10404</v>
      </c>
      <c r="N77" s="139">
        <f t="shared" si="26"/>
        <v>28561</v>
      </c>
      <c r="O77" s="139">
        <f>SUM(O69:O76)</f>
        <v>34467</v>
      </c>
      <c r="P77" s="139">
        <f>SUM(P69:P76)</f>
        <v>25987</v>
      </c>
      <c r="Q77" s="139">
        <f t="shared" si="26"/>
        <v>1661692</v>
      </c>
      <c r="R77" s="139">
        <f t="shared" si="26"/>
        <v>0</v>
      </c>
      <c r="S77" s="139">
        <f t="shared" si="26"/>
        <v>2818597</v>
      </c>
      <c r="T77" s="23"/>
      <c r="U77" s="23"/>
      <c r="V77" s="31"/>
      <c r="W77" s="88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  <c r="CO77" s="31"/>
      <c r="CP77" s="31"/>
      <c r="CQ77" s="31"/>
      <c r="CR77" s="31"/>
      <c r="CS77" s="31"/>
      <c r="CT77" s="31"/>
      <c r="CU77" s="31"/>
      <c r="CV77" s="31"/>
      <c r="CW77" s="31"/>
      <c r="CX77" s="31"/>
      <c r="CY77" s="31"/>
      <c r="CZ77" s="31"/>
      <c r="DA77" s="31"/>
      <c r="DB77" s="31"/>
      <c r="DC77" s="31"/>
      <c r="DD77" s="31"/>
      <c r="DE77" s="31"/>
      <c r="DF77" s="31"/>
      <c r="DG77" s="31"/>
      <c r="DH77" s="31"/>
      <c r="DI77" s="31"/>
      <c r="DJ77" s="31"/>
      <c r="DK77" s="31"/>
      <c r="DL77" s="31"/>
      <c r="DM77" s="31"/>
      <c r="DN77" s="31"/>
      <c r="DO77" s="31"/>
      <c r="DP77" s="31"/>
      <c r="DQ77" s="31"/>
      <c r="DR77" s="31"/>
      <c r="DS77" s="31"/>
      <c r="DT77" s="31"/>
      <c r="DU77" s="31"/>
      <c r="DV77" s="31"/>
      <c r="DW77" s="31"/>
      <c r="DX77" s="31"/>
      <c r="DY77" s="31"/>
      <c r="DZ77" s="31"/>
      <c r="EA77" s="31"/>
      <c r="EB77" s="31"/>
      <c r="EC77" s="31"/>
      <c r="ED77" s="31"/>
      <c r="EE77" s="31"/>
      <c r="EF77" s="31"/>
      <c r="EG77" s="31"/>
      <c r="EH77" s="31"/>
      <c r="EI77" s="31"/>
      <c r="EJ77" s="31"/>
      <c r="EK77" s="31"/>
      <c r="EL77" s="31"/>
      <c r="EM77" s="31"/>
      <c r="EN77" s="31"/>
      <c r="EO77" s="31"/>
      <c r="EP77" s="31"/>
      <c r="EQ77" s="31"/>
      <c r="ER77" s="31"/>
      <c r="ES77" s="31"/>
      <c r="ET77" s="31"/>
      <c r="EU77" s="31"/>
      <c r="EV77" s="31"/>
      <c r="EW77" s="31"/>
      <c r="EX77" s="31"/>
      <c r="EY77" s="31"/>
      <c r="EZ77" s="31"/>
      <c r="FA77" s="31"/>
      <c r="FB77" s="31"/>
      <c r="FC77" s="31"/>
      <c r="FD77" s="31"/>
      <c r="FE77" s="31"/>
      <c r="FF77" s="31"/>
      <c r="FG77" s="31"/>
      <c r="FH77" s="31"/>
      <c r="FI77" s="31"/>
      <c r="FJ77" s="31"/>
      <c r="FK77" s="31"/>
      <c r="FL77" s="31"/>
      <c r="FM77" s="31"/>
      <c r="FN77" s="31"/>
      <c r="FO77" s="31"/>
      <c r="FP77" s="31"/>
      <c r="FQ77" s="31"/>
      <c r="FR77" s="31"/>
      <c r="FS77" s="31"/>
      <c r="FT77" s="31"/>
      <c r="FU77" s="31"/>
      <c r="FV77" s="31"/>
      <c r="FW77" s="31"/>
      <c r="FX77" s="31"/>
      <c r="FY77" s="31"/>
      <c r="FZ77" s="31"/>
      <c r="GA77" s="31"/>
      <c r="GB77" s="31"/>
      <c r="GC77" s="31"/>
      <c r="GD77" s="31"/>
      <c r="GE77" s="31"/>
      <c r="GF77" s="31"/>
      <c r="GG77" s="31"/>
      <c r="GH77" s="31"/>
      <c r="GI77" s="31"/>
      <c r="GJ77" s="31"/>
      <c r="GK77" s="31"/>
      <c r="GL77" s="31"/>
      <c r="GM77" s="31"/>
      <c r="GN77" s="31"/>
      <c r="GO77" s="31"/>
      <c r="GP77" s="31"/>
      <c r="GQ77" s="31"/>
      <c r="GR77" s="31"/>
      <c r="GS77" s="31"/>
      <c r="GT77" s="31"/>
      <c r="GU77" s="31"/>
      <c r="GV77" s="31"/>
      <c r="GW77" s="31"/>
      <c r="GX77" s="31"/>
      <c r="GY77" s="31"/>
      <c r="GZ77" s="31"/>
      <c r="HA77" s="31"/>
      <c r="HB77" s="31"/>
      <c r="HC77" s="31"/>
      <c r="HD77" s="31"/>
      <c r="HE77" s="31"/>
      <c r="HF77" s="31"/>
      <c r="HG77" s="31"/>
      <c r="HH77" s="31"/>
      <c r="HI77" s="31"/>
      <c r="HJ77" s="31"/>
      <c r="HK77" s="31"/>
      <c r="HL77" s="31"/>
      <c r="HM77" s="31"/>
      <c r="HN77" s="31"/>
      <c r="HO77" s="31"/>
      <c r="HP77" s="31"/>
      <c r="HQ77" s="31"/>
      <c r="HR77" s="31"/>
      <c r="HS77" s="31"/>
      <c r="HT77" s="31"/>
      <c r="HU77" s="31"/>
      <c r="HV77" s="31"/>
      <c r="HW77" s="31"/>
      <c r="HX77" s="31"/>
      <c r="HY77" s="31"/>
      <c r="HZ77" s="31"/>
      <c r="IA77" s="31"/>
      <c r="IB77" s="31"/>
      <c r="IC77" s="31"/>
      <c r="ID77" s="31"/>
      <c r="IE77" s="31"/>
      <c r="IF77" s="31"/>
      <c r="IG77" s="31"/>
      <c r="IH77" s="31"/>
      <c r="II77" s="31"/>
      <c r="IJ77" s="31"/>
      <c r="IK77" s="31"/>
      <c r="IL77" s="31"/>
      <c r="IM77" s="31"/>
      <c r="IN77" s="31"/>
      <c r="IO77" s="31"/>
      <c r="IP77" s="31"/>
      <c r="IQ77" s="31"/>
      <c r="IR77" s="31"/>
      <c r="IS77" s="31"/>
    </row>
    <row r="78" spans="1:253" ht="10.5">
      <c r="A78" s="14"/>
      <c r="B78" s="14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23"/>
      <c r="U78" s="23"/>
      <c r="V78" s="31"/>
      <c r="W78" s="88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  <c r="CO78" s="31"/>
      <c r="CP78" s="31"/>
      <c r="CQ78" s="31"/>
      <c r="CR78" s="31"/>
      <c r="CS78" s="31"/>
      <c r="CT78" s="31"/>
      <c r="CU78" s="31"/>
      <c r="CV78" s="31"/>
      <c r="CW78" s="31"/>
      <c r="CX78" s="31"/>
      <c r="CY78" s="31"/>
      <c r="CZ78" s="31"/>
      <c r="DA78" s="31"/>
      <c r="DB78" s="31"/>
      <c r="DC78" s="31"/>
      <c r="DD78" s="31"/>
      <c r="DE78" s="31"/>
      <c r="DF78" s="31"/>
      <c r="DG78" s="31"/>
      <c r="DH78" s="31"/>
      <c r="DI78" s="31"/>
      <c r="DJ78" s="31"/>
      <c r="DK78" s="31"/>
      <c r="DL78" s="31"/>
      <c r="DM78" s="31"/>
      <c r="DN78" s="31"/>
      <c r="DO78" s="31"/>
      <c r="DP78" s="31"/>
      <c r="DQ78" s="31"/>
      <c r="DR78" s="31"/>
      <c r="DS78" s="31"/>
      <c r="DT78" s="31"/>
      <c r="DU78" s="31"/>
      <c r="DV78" s="31"/>
      <c r="DW78" s="31"/>
      <c r="DX78" s="31"/>
      <c r="DY78" s="31"/>
      <c r="DZ78" s="31"/>
      <c r="EA78" s="31"/>
      <c r="EB78" s="31"/>
      <c r="EC78" s="31"/>
      <c r="ED78" s="31"/>
      <c r="EE78" s="31"/>
      <c r="EF78" s="31"/>
      <c r="EG78" s="31"/>
      <c r="EH78" s="31"/>
      <c r="EI78" s="31"/>
      <c r="EJ78" s="31"/>
      <c r="EK78" s="31"/>
      <c r="EL78" s="31"/>
      <c r="EM78" s="31"/>
      <c r="EN78" s="31"/>
      <c r="EO78" s="31"/>
      <c r="EP78" s="31"/>
      <c r="EQ78" s="31"/>
      <c r="ER78" s="31"/>
      <c r="ES78" s="31"/>
      <c r="ET78" s="31"/>
      <c r="EU78" s="31"/>
      <c r="EV78" s="31"/>
      <c r="EW78" s="31"/>
      <c r="EX78" s="31"/>
      <c r="EY78" s="31"/>
      <c r="EZ78" s="31"/>
      <c r="FA78" s="31"/>
      <c r="FB78" s="31"/>
      <c r="FC78" s="31"/>
      <c r="FD78" s="31"/>
      <c r="FE78" s="31"/>
      <c r="FF78" s="31"/>
      <c r="FG78" s="31"/>
      <c r="FH78" s="31"/>
      <c r="FI78" s="31"/>
      <c r="FJ78" s="31"/>
      <c r="FK78" s="31"/>
      <c r="FL78" s="31"/>
      <c r="FM78" s="31"/>
      <c r="FN78" s="31"/>
      <c r="FO78" s="31"/>
      <c r="FP78" s="31"/>
      <c r="FQ78" s="31"/>
      <c r="FR78" s="31"/>
      <c r="FS78" s="31"/>
      <c r="FT78" s="31"/>
      <c r="FU78" s="31"/>
      <c r="FV78" s="31"/>
      <c r="FW78" s="31"/>
      <c r="FX78" s="31"/>
      <c r="FY78" s="31"/>
      <c r="FZ78" s="31"/>
      <c r="GA78" s="31"/>
      <c r="GB78" s="31"/>
      <c r="GC78" s="31"/>
      <c r="GD78" s="31"/>
      <c r="GE78" s="31"/>
      <c r="GF78" s="31"/>
      <c r="GG78" s="31"/>
      <c r="GH78" s="31"/>
      <c r="GI78" s="31"/>
      <c r="GJ78" s="31"/>
      <c r="GK78" s="31"/>
      <c r="GL78" s="31"/>
      <c r="GM78" s="31"/>
      <c r="GN78" s="31"/>
      <c r="GO78" s="31"/>
      <c r="GP78" s="31"/>
      <c r="GQ78" s="31"/>
      <c r="GR78" s="31"/>
      <c r="GS78" s="31"/>
      <c r="GT78" s="31"/>
      <c r="GU78" s="31"/>
      <c r="GV78" s="31"/>
      <c r="GW78" s="31"/>
      <c r="GX78" s="31"/>
      <c r="GY78" s="31"/>
      <c r="GZ78" s="31"/>
      <c r="HA78" s="31"/>
      <c r="HB78" s="31"/>
      <c r="HC78" s="31"/>
      <c r="HD78" s="31"/>
      <c r="HE78" s="31"/>
      <c r="HF78" s="31"/>
      <c r="HG78" s="31"/>
      <c r="HH78" s="31"/>
      <c r="HI78" s="31"/>
      <c r="HJ78" s="31"/>
      <c r="HK78" s="31"/>
      <c r="HL78" s="31"/>
      <c r="HM78" s="31"/>
      <c r="HN78" s="31"/>
      <c r="HO78" s="31"/>
      <c r="HP78" s="31"/>
      <c r="HQ78" s="31"/>
      <c r="HR78" s="31"/>
      <c r="HS78" s="31"/>
      <c r="HT78" s="31"/>
      <c r="HU78" s="31"/>
      <c r="HV78" s="31"/>
      <c r="HW78" s="31"/>
      <c r="HX78" s="31"/>
      <c r="HY78" s="31"/>
      <c r="HZ78" s="31"/>
      <c r="IA78" s="31"/>
      <c r="IB78" s="31"/>
      <c r="IC78" s="31"/>
      <c r="ID78" s="31"/>
      <c r="IE78" s="31"/>
      <c r="IF78" s="31"/>
      <c r="IG78" s="31"/>
      <c r="IH78" s="31"/>
      <c r="II78" s="31"/>
      <c r="IJ78" s="31"/>
      <c r="IK78" s="31"/>
      <c r="IL78" s="31"/>
      <c r="IM78" s="31"/>
      <c r="IN78" s="31"/>
      <c r="IO78" s="31"/>
      <c r="IP78" s="31"/>
      <c r="IQ78" s="31"/>
      <c r="IR78" s="31"/>
      <c r="IS78" s="31"/>
    </row>
    <row r="79" spans="1:253" ht="10.5">
      <c r="A79" s="14">
        <v>62</v>
      </c>
      <c r="B79" s="21" t="str">
        <f aca="true" t="shared" si="27" ref="B79:B84">+B48</f>
        <v>San Lorenzo</v>
      </c>
      <c r="C79" s="33">
        <f aca="true" t="shared" si="28" ref="C79:R79">C17+C48</f>
        <v>0</v>
      </c>
      <c r="D79" s="33">
        <f t="shared" si="28"/>
        <v>16</v>
      </c>
      <c r="E79" s="33">
        <f t="shared" si="28"/>
        <v>3333</v>
      </c>
      <c r="F79" s="33">
        <f t="shared" si="28"/>
        <v>718</v>
      </c>
      <c r="G79" s="33">
        <f t="shared" si="28"/>
        <v>43</v>
      </c>
      <c r="H79" s="33">
        <f t="shared" si="28"/>
        <v>0</v>
      </c>
      <c r="I79" s="33">
        <f t="shared" si="28"/>
        <v>5</v>
      </c>
      <c r="J79" s="33">
        <f t="shared" si="28"/>
        <v>0</v>
      </c>
      <c r="K79" s="33">
        <f t="shared" si="28"/>
        <v>6</v>
      </c>
      <c r="L79" s="33">
        <f t="shared" si="28"/>
        <v>0</v>
      </c>
      <c r="M79" s="33">
        <f t="shared" si="28"/>
        <v>0</v>
      </c>
      <c r="N79" s="33">
        <f t="shared" si="28"/>
        <v>0</v>
      </c>
      <c r="O79" s="33">
        <f t="shared" si="28"/>
        <v>0</v>
      </c>
      <c r="P79" s="33">
        <f t="shared" si="28"/>
        <v>0</v>
      </c>
      <c r="Q79" s="33">
        <f t="shared" si="28"/>
        <v>38</v>
      </c>
      <c r="R79" s="33">
        <f t="shared" si="28"/>
        <v>0</v>
      </c>
      <c r="S79" s="33">
        <f aca="true" t="shared" si="29" ref="S79:S84">SUM(C79:R79)</f>
        <v>4159</v>
      </c>
      <c r="T79" s="23"/>
      <c r="U79" s="23"/>
      <c r="V79" s="31"/>
      <c r="W79" s="88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  <c r="CA79" s="31"/>
      <c r="CB79" s="31"/>
      <c r="CC79" s="31"/>
      <c r="CD79" s="31"/>
      <c r="CE79" s="31"/>
      <c r="CF79" s="31"/>
      <c r="CG79" s="31"/>
      <c r="CH79" s="31"/>
      <c r="CI79" s="31"/>
      <c r="CJ79" s="31"/>
      <c r="CK79" s="31"/>
      <c r="CL79" s="31"/>
      <c r="CM79" s="31"/>
      <c r="CN79" s="31"/>
      <c r="CO79" s="31"/>
      <c r="CP79" s="31"/>
      <c r="CQ79" s="31"/>
      <c r="CR79" s="31"/>
      <c r="CS79" s="31"/>
      <c r="CT79" s="31"/>
      <c r="CU79" s="31"/>
      <c r="CV79" s="31"/>
      <c r="CW79" s="31"/>
      <c r="CX79" s="31"/>
      <c r="CY79" s="31"/>
      <c r="CZ79" s="31"/>
      <c r="DA79" s="31"/>
      <c r="DB79" s="31"/>
      <c r="DC79" s="31"/>
      <c r="DD79" s="31"/>
      <c r="DE79" s="31"/>
      <c r="DF79" s="31"/>
      <c r="DG79" s="31"/>
      <c r="DH79" s="31"/>
      <c r="DI79" s="31"/>
      <c r="DJ79" s="31"/>
      <c r="DK79" s="31"/>
      <c r="DL79" s="31"/>
      <c r="DM79" s="31"/>
      <c r="DN79" s="31"/>
      <c r="DO79" s="31"/>
      <c r="DP79" s="31"/>
      <c r="DQ79" s="31"/>
      <c r="DR79" s="31"/>
      <c r="DS79" s="31"/>
      <c r="DT79" s="31"/>
      <c r="DU79" s="31"/>
      <c r="DV79" s="31"/>
      <c r="DW79" s="31"/>
      <c r="DX79" s="31"/>
      <c r="DY79" s="31"/>
      <c r="DZ79" s="31"/>
      <c r="EA79" s="31"/>
      <c r="EB79" s="31"/>
      <c r="EC79" s="31"/>
      <c r="ED79" s="31"/>
      <c r="EE79" s="31"/>
      <c r="EF79" s="31"/>
      <c r="EG79" s="31"/>
      <c r="EH79" s="31"/>
      <c r="EI79" s="31"/>
      <c r="EJ79" s="31"/>
      <c r="EK79" s="31"/>
      <c r="EL79" s="31"/>
      <c r="EM79" s="31"/>
      <c r="EN79" s="31"/>
      <c r="EO79" s="31"/>
      <c r="EP79" s="31"/>
      <c r="EQ79" s="31"/>
      <c r="ER79" s="31"/>
      <c r="ES79" s="31"/>
      <c r="ET79" s="31"/>
      <c r="EU79" s="31"/>
      <c r="EV79" s="31"/>
      <c r="EW79" s="31"/>
      <c r="EX79" s="31"/>
      <c r="EY79" s="31"/>
      <c r="EZ79" s="31"/>
      <c r="FA79" s="31"/>
      <c r="FB79" s="31"/>
      <c r="FC79" s="31"/>
      <c r="FD79" s="31"/>
      <c r="FE79" s="31"/>
      <c r="FF79" s="31"/>
      <c r="FG79" s="31"/>
      <c r="FH79" s="31"/>
      <c r="FI79" s="31"/>
      <c r="FJ79" s="31"/>
      <c r="FK79" s="31"/>
      <c r="FL79" s="31"/>
      <c r="FM79" s="31"/>
      <c r="FN79" s="31"/>
      <c r="FO79" s="31"/>
      <c r="FP79" s="31"/>
      <c r="FQ79" s="31"/>
      <c r="FR79" s="31"/>
      <c r="FS79" s="31"/>
      <c r="FT79" s="31"/>
      <c r="FU79" s="31"/>
      <c r="FV79" s="31"/>
      <c r="FW79" s="31"/>
      <c r="FX79" s="31"/>
      <c r="FY79" s="31"/>
      <c r="FZ79" s="31"/>
      <c r="GA79" s="31"/>
      <c r="GB79" s="31"/>
      <c r="GC79" s="31"/>
      <c r="GD79" s="31"/>
      <c r="GE79" s="31"/>
      <c r="GF79" s="31"/>
      <c r="GG79" s="31"/>
      <c r="GH79" s="31"/>
      <c r="GI79" s="31"/>
      <c r="GJ79" s="31"/>
      <c r="GK79" s="31"/>
      <c r="GL79" s="31"/>
      <c r="GM79" s="31"/>
      <c r="GN79" s="31"/>
      <c r="GO79" s="31"/>
      <c r="GP79" s="31"/>
      <c r="GQ79" s="31"/>
      <c r="GR79" s="31"/>
      <c r="GS79" s="31"/>
      <c r="GT79" s="31"/>
      <c r="GU79" s="31"/>
      <c r="GV79" s="31"/>
      <c r="GW79" s="31"/>
      <c r="GX79" s="31"/>
      <c r="GY79" s="31"/>
      <c r="GZ79" s="31"/>
      <c r="HA79" s="31"/>
      <c r="HB79" s="31"/>
      <c r="HC79" s="31"/>
      <c r="HD79" s="31"/>
      <c r="HE79" s="31"/>
      <c r="HF79" s="31"/>
      <c r="HG79" s="31"/>
      <c r="HH79" s="31"/>
      <c r="HI79" s="31"/>
      <c r="HJ79" s="31"/>
      <c r="HK79" s="31"/>
      <c r="HL79" s="31"/>
      <c r="HM79" s="31"/>
      <c r="HN79" s="31"/>
      <c r="HO79" s="31"/>
      <c r="HP79" s="31"/>
      <c r="HQ79" s="31"/>
      <c r="HR79" s="31"/>
      <c r="HS79" s="31"/>
      <c r="HT79" s="31"/>
      <c r="HU79" s="31"/>
      <c r="HV79" s="31"/>
      <c r="HW79" s="31"/>
      <c r="HX79" s="31"/>
      <c r="HY79" s="31"/>
      <c r="HZ79" s="31"/>
      <c r="IA79" s="31"/>
      <c r="IB79" s="31"/>
      <c r="IC79" s="31"/>
      <c r="ID79" s="31"/>
      <c r="IE79" s="31"/>
      <c r="IF79" s="31"/>
      <c r="IG79" s="31"/>
      <c r="IH79" s="31"/>
      <c r="II79" s="31"/>
      <c r="IJ79" s="31"/>
      <c r="IK79" s="31"/>
      <c r="IL79" s="31"/>
      <c r="IM79" s="31"/>
      <c r="IN79" s="31"/>
      <c r="IO79" s="31"/>
      <c r="IP79" s="31"/>
      <c r="IQ79" s="31"/>
      <c r="IR79" s="31"/>
      <c r="IS79" s="31"/>
    </row>
    <row r="80" spans="1:253" ht="10.5">
      <c r="A80" s="14">
        <v>63</v>
      </c>
      <c r="B80" s="21" t="str">
        <f t="shared" si="27"/>
        <v>Fusat Ltda.</v>
      </c>
      <c r="C80" s="33">
        <f aca="true" t="shared" si="30" ref="C80:R80">C18+C49</f>
        <v>8</v>
      </c>
      <c r="D80" s="33">
        <f t="shared" si="30"/>
        <v>8</v>
      </c>
      <c r="E80" s="33">
        <f t="shared" si="30"/>
        <v>5</v>
      </c>
      <c r="F80" s="33">
        <f t="shared" si="30"/>
        <v>53</v>
      </c>
      <c r="G80" s="33">
        <f t="shared" si="30"/>
        <v>385</v>
      </c>
      <c r="H80" s="33">
        <f t="shared" si="30"/>
        <v>28213</v>
      </c>
      <c r="I80" s="33">
        <f t="shared" si="30"/>
        <v>67</v>
      </c>
      <c r="J80" s="33">
        <f t="shared" si="30"/>
        <v>26</v>
      </c>
      <c r="K80" s="33">
        <f t="shared" si="30"/>
        <v>12</v>
      </c>
      <c r="L80" s="33">
        <f t="shared" si="30"/>
        <v>9</v>
      </c>
      <c r="M80" s="33">
        <f t="shared" si="30"/>
        <v>1</v>
      </c>
      <c r="N80" s="33">
        <f t="shared" si="30"/>
        <v>0</v>
      </c>
      <c r="O80" s="33">
        <f t="shared" si="30"/>
        <v>1</v>
      </c>
      <c r="P80" s="33">
        <f t="shared" si="30"/>
        <v>0</v>
      </c>
      <c r="Q80" s="33">
        <f t="shared" si="30"/>
        <v>925</v>
      </c>
      <c r="R80" s="33">
        <f t="shared" si="30"/>
        <v>0</v>
      </c>
      <c r="S80" s="33">
        <f t="shared" si="29"/>
        <v>29713</v>
      </c>
      <c r="T80" s="23"/>
      <c r="U80" s="23"/>
      <c r="V80" s="31"/>
      <c r="W80" s="88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  <c r="CA80" s="31"/>
      <c r="CB80" s="31"/>
      <c r="CC80" s="31"/>
      <c r="CD80" s="31"/>
      <c r="CE80" s="31"/>
      <c r="CF80" s="31"/>
      <c r="CG80" s="31"/>
      <c r="CH80" s="31"/>
      <c r="CI80" s="31"/>
      <c r="CJ80" s="31"/>
      <c r="CK80" s="31"/>
      <c r="CL80" s="31"/>
      <c r="CM80" s="31"/>
      <c r="CN80" s="31"/>
      <c r="CO80" s="31"/>
      <c r="CP80" s="31"/>
      <c r="CQ80" s="31"/>
      <c r="CR80" s="31"/>
      <c r="CS80" s="31"/>
      <c r="CT80" s="31"/>
      <c r="CU80" s="31"/>
      <c r="CV80" s="31"/>
      <c r="CW80" s="31"/>
      <c r="CX80" s="31"/>
      <c r="CY80" s="31"/>
      <c r="CZ80" s="31"/>
      <c r="DA80" s="31"/>
      <c r="DB80" s="31"/>
      <c r="DC80" s="31"/>
      <c r="DD80" s="31"/>
      <c r="DE80" s="31"/>
      <c r="DF80" s="31"/>
      <c r="DG80" s="31"/>
      <c r="DH80" s="31"/>
      <c r="DI80" s="31"/>
      <c r="DJ80" s="31"/>
      <c r="DK80" s="31"/>
      <c r="DL80" s="31"/>
      <c r="DM80" s="31"/>
      <c r="DN80" s="31"/>
      <c r="DO80" s="31"/>
      <c r="DP80" s="31"/>
      <c r="DQ80" s="31"/>
      <c r="DR80" s="31"/>
      <c r="DS80" s="31"/>
      <c r="DT80" s="31"/>
      <c r="DU80" s="31"/>
      <c r="DV80" s="31"/>
      <c r="DW80" s="31"/>
      <c r="DX80" s="31"/>
      <c r="DY80" s="31"/>
      <c r="DZ80" s="31"/>
      <c r="EA80" s="31"/>
      <c r="EB80" s="31"/>
      <c r="EC80" s="31"/>
      <c r="ED80" s="31"/>
      <c r="EE80" s="31"/>
      <c r="EF80" s="31"/>
      <c r="EG80" s="31"/>
      <c r="EH80" s="31"/>
      <c r="EI80" s="31"/>
      <c r="EJ80" s="31"/>
      <c r="EK80" s="31"/>
      <c r="EL80" s="31"/>
      <c r="EM80" s="31"/>
      <c r="EN80" s="31"/>
      <c r="EO80" s="31"/>
      <c r="EP80" s="31"/>
      <c r="EQ80" s="31"/>
      <c r="ER80" s="31"/>
      <c r="ES80" s="31"/>
      <c r="ET80" s="31"/>
      <c r="EU80" s="31"/>
      <c r="EV80" s="31"/>
      <c r="EW80" s="31"/>
      <c r="EX80" s="31"/>
      <c r="EY80" s="31"/>
      <c r="EZ80" s="31"/>
      <c r="FA80" s="31"/>
      <c r="FB80" s="31"/>
      <c r="FC80" s="31"/>
      <c r="FD80" s="31"/>
      <c r="FE80" s="31"/>
      <c r="FF80" s="31"/>
      <c r="FG80" s="31"/>
      <c r="FH80" s="31"/>
      <c r="FI80" s="31"/>
      <c r="FJ80" s="31"/>
      <c r="FK80" s="31"/>
      <c r="FL80" s="31"/>
      <c r="FM80" s="31"/>
      <c r="FN80" s="31"/>
      <c r="FO80" s="31"/>
      <c r="FP80" s="31"/>
      <c r="FQ80" s="31"/>
      <c r="FR80" s="31"/>
      <c r="FS80" s="31"/>
      <c r="FT80" s="31"/>
      <c r="FU80" s="31"/>
      <c r="FV80" s="31"/>
      <c r="FW80" s="31"/>
      <c r="FX80" s="31"/>
      <c r="FY80" s="31"/>
      <c r="FZ80" s="31"/>
      <c r="GA80" s="31"/>
      <c r="GB80" s="31"/>
      <c r="GC80" s="31"/>
      <c r="GD80" s="31"/>
      <c r="GE80" s="31"/>
      <c r="GF80" s="31"/>
      <c r="GG80" s="31"/>
      <c r="GH80" s="31"/>
      <c r="GI80" s="31"/>
      <c r="GJ80" s="31"/>
      <c r="GK80" s="31"/>
      <c r="GL80" s="31"/>
      <c r="GM80" s="31"/>
      <c r="GN80" s="31"/>
      <c r="GO80" s="31"/>
      <c r="GP80" s="31"/>
      <c r="GQ80" s="31"/>
      <c r="GR80" s="31"/>
      <c r="GS80" s="31"/>
      <c r="GT80" s="31"/>
      <c r="GU80" s="31"/>
      <c r="GV80" s="31"/>
      <c r="GW80" s="31"/>
      <c r="GX80" s="31"/>
      <c r="GY80" s="31"/>
      <c r="GZ80" s="31"/>
      <c r="HA80" s="31"/>
      <c r="HB80" s="31"/>
      <c r="HC80" s="31"/>
      <c r="HD80" s="31"/>
      <c r="HE80" s="31"/>
      <c r="HF80" s="31"/>
      <c r="HG80" s="31"/>
      <c r="HH80" s="31"/>
      <c r="HI80" s="31"/>
      <c r="HJ80" s="31"/>
      <c r="HK80" s="31"/>
      <c r="HL80" s="31"/>
      <c r="HM80" s="31"/>
      <c r="HN80" s="31"/>
      <c r="HO80" s="31"/>
      <c r="HP80" s="31"/>
      <c r="HQ80" s="31"/>
      <c r="HR80" s="31"/>
      <c r="HS80" s="31"/>
      <c r="HT80" s="31"/>
      <c r="HU80" s="31"/>
      <c r="HV80" s="31"/>
      <c r="HW80" s="31"/>
      <c r="HX80" s="31"/>
      <c r="HY80" s="31"/>
      <c r="HZ80" s="31"/>
      <c r="IA80" s="31"/>
      <c r="IB80" s="31"/>
      <c r="IC80" s="31"/>
      <c r="ID80" s="31"/>
      <c r="IE80" s="31"/>
      <c r="IF80" s="31"/>
      <c r="IG80" s="31"/>
      <c r="IH80" s="31"/>
      <c r="II80" s="31"/>
      <c r="IJ80" s="31"/>
      <c r="IK80" s="31"/>
      <c r="IL80" s="31"/>
      <c r="IM80" s="31"/>
      <c r="IN80" s="31"/>
      <c r="IO80" s="31"/>
      <c r="IP80" s="31"/>
      <c r="IQ80" s="31"/>
      <c r="IR80" s="31"/>
      <c r="IS80" s="31"/>
    </row>
    <row r="81" spans="1:253" ht="10.5">
      <c r="A81" s="14">
        <v>65</v>
      </c>
      <c r="B81" s="21" t="str">
        <f t="shared" si="27"/>
        <v>Chuquicamata</v>
      </c>
      <c r="C81" s="33">
        <f aca="true" t="shared" si="31" ref="C81:R81">C19+C50</f>
        <v>286</v>
      </c>
      <c r="D81" s="33">
        <f t="shared" si="31"/>
        <v>32520</v>
      </c>
      <c r="E81" s="33">
        <f t="shared" si="31"/>
        <v>156</v>
      </c>
      <c r="F81" s="33">
        <f t="shared" si="31"/>
        <v>394</v>
      </c>
      <c r="G81" s="33">
        <f t="shared" si="31"/>
        <v>308</v>
      </c>
      <c r="H81" s="33">
        <f t="shared" si="31"/>
        <v>90</v>
      </c>
      <c r="I81" s="33">
        <f t="shared" si="31"/>
        <v>14</v>
      </c>
      <c r="J81" s="33">
        <f t="shared" si="31"/>
        <v>51</v>
      </c>
      <c r="K81" s="33">
        <f t="shared" si="31"/>
        <v>16</v>
      </c>
      <c r="L81" s="33">
        <f t="shared" si="31"/>
        <v>17</v>
      </c>
      <c r="M81" s="33">
        <f t="shared" si="31"/>
        <v>0</v>
      </c>
      <c r="N81" s="33">
        <f t="shared" si="31"/>
        <v>0</v>
      </c>
      <c r="O81" s="33">
        <f t="shared" si="31"/>
        <v>2</v>
      </c>
      <c r="P81" s="33">
        <f t="shared" si="31"/>
        <v>146</v>
      </c>
      <c r="Q81" s="33">
        <f t="shared" si="31"/>
        <v>2625</v>
      </c>
      <c r="R81" s="33">
        <f t="shared" si="31"/>
        <v>0</v>
      </c>
      <c r="S81" s="33">
        <f t="shared" si="29"/>
        <v>36625</v>
      </c>
      <c r="T81" s="23"/>
      <c r="U81" s="23"/>
      <c r="V81" s="31"/>
      <c r="W81" s="88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  <c r="CO81" s="31"/>
      <c r="CP81" s="31"/>
      <c r="CQ81" s="31"/>
      <c r="CR81" s="31"/>
      <c r="CS81" s="31"/>
      <c r="CT81" s="31"/>
      <c r="CU81" s="31"/>
      <c r="CV81" s="31"/>
      <c r="CW81" s="31"/>
      <c r="CX81" s="31"/>
      <c r="CY81" s="31"/>
      <c r="CZ81" s="31"/>
      <c r="DA81" s="31"/>
      <c r="DB81" s="31"/>
      <c r="DC81" s="31"/>
      <c r="DD81" s="31"/>
      <c r="DE81" s="31"/>
      <c r="DF81" s="31"/>
      <c r="DG81" s="31"/>
      <c r="DH81" s="31"/>
      <c r="DI81" s="31"/>
      <c r="DJ81" s="31"/>
      <c r="DK81" s="31"/>
      <c r="DL81" s="31"/>
      <c r="DM81" s="31"/>
      <c r="DN81" s="31"/>
      <c r="DO81" s="31"/>
      <c r="DP81" s="31"/>
      <c r="DQ81" s="31"/>
      <c r="DR81" s="31"/>
      <c r="DS81" s="31"/>
      <c r="DT81" s="31"/>
      <c r="DU81" s="31"/>
      <c r="DV81" s="31"/>
      <c r="DW81" s="31"/>
      <c r="DX81" s="31"/>
      <c r="DY81" s="31"/>
      <c r="DZ81" s="31"/>
      <c r="EA81" s="31"/>
      <c r="EB81" s="31"/>
      <c r="EC81" s="31"/>
      <c r="ED81" s="31"/>
      <c r="EE81" s="31"/>
      <c r="EF81" s="31"/>
      <c r="EG81" s="31"/>
      <c r="EH81" s="31"/>
      <c r="EI81" s="31"/>
      <c r="EJ81" s="31"/>
      <c r="EK81" s="31"/>
      <c r="EL81" s="31"/>
      <c r="EM81" s="31"/>
      <c r="EN81" s="31"/>
      <c r="EO81" s="31"/>
      <c r="EP81" s="31"/>
      <c r="EQ81" s="31"/>
      <c r="ER81" s="31"/>
      <c r="ES81" s="31"/>
      <c r="ET81" s="31"/>
      <c r="EU81" s="31"/>
      <c r="EV81" s="31"/>
      <c r="EW81" s="31"/>
      <c r="EX81" s="31"/>
      <c r="EY81" s="31"/>
      <c r="EZ81" s="31"/>
      <c r="FA81" s="31"/>
      <c r="FB81" s="31"/>
      <c r="FC81" s="31"/>
      <c r="FD81" s="31"/>
      <c r="FE81" s="31"/>
      <c r="FF81" s="31"/>
      <c r="FG81" s="31"/>
      <c r="FH81" s="31"/>
      <c r="FI81" s="31"/>
      <c r="FJ81" s="31"/>
      <c r="FK81" s="31"/>
      <c r="FL81" s="31"/>
      <c r="FM81" s="31"/>
      <c r="FN81" s="31"/>
      <c r="FO81" s="31"/>
      <c r="FP81" s="31"/>
      <c r="FQ81" s="31"/>
      <c r="FR81" s="31"/>
      <c r="FS81" s="31"/>
      <c r="FT81" s="31"/>
      <c r="FU81" s="31"/>
      <c r="FV81" s="31"/>
      <c r="FW81" s="31"/>
      <c r="FX81" s="31"/>
      <c r="FY81" s="31"/>
      <c r="FZ81" s="31"/>
      <c r="GA81" s="31"/>
      <c r="GB81" s="31"/>
      <c r="GC81" s="31"/>
      <c r="GD81" s="31"/>
      <c r="GE81" s="31"/>
      <c r="GF81" s="31"/>
      <c r="GG81" s="31"/>
      <c r="GH81" s="31"/>
      <c r="GI81" s="31"/>
      <c r="GJ81" s="31"/>
      <c r="GK81" s="31"/>
      <c r="GL81" s="31"/>
      <c r="GM81" s="31"/>
      <c r="GN81" s="31"/>
      <c r="GO81" s="31"/>
      <c r="GP81" s="31"/>
      <c r="GQ81" s="31"/>
      <c r="GR81" s="31"/>
      <c r="GS81" s="31"/>
      <c r="GT81" s="31"/>
      <c r="GU81" s="31"/>
      <c r="GV81" s="31"/>
      <c r="GW81" s="31"/>
      <c r="GX81" s="31"/>
      <c r="GY81" s="31"/>
      <c r="GZ81" s="31"/>
      <c r="HA81" s="31"/>
      <c r="HB81" s="31"/>
      <c r="HC81" s="31"/>
      <c r="HD81" s="31"/>
      <c r="HE81" s="31"/>
      <c r="HF81" s="31"/>
      <c r="HG81" s="31"/>
      <c r="HH81" s="31"/>
      <c r="HI81" s="31"/>
      <c r="HJ81" s="31"/>
      <c r="HK81" s="31"/>
      <c r="HL81" s="31"/>
      <c r="HM81" s="31"/>
      <c r="HN81" s="31"/>
      <c r="HO81" s="31"/>
      <c r="HP81" s="31"/>
      <c r="HQ81" s="31"/>
      <c r="HR81" s="31"/>
      <c r="HS81" s="31"/>
      <c r="HT81" s="31"/>
      <c r="HU81" s="31"/>
      <c r="HV81" s="31"/>
      <c r="HW81" s="31"/>
      <c r="HX81" s="31"/>
      <c r="HY81" s="31"/>
      <c r="HZ81" s="31"/>
      <c r="IA81" s="31"/>
      <c r="IB81" s="31"/>
      <c r="IC81" s="31"/>
      <c r="ID81" s="31"/>
      <c r="IE81" s="31"/>
      <c r="IF81" s="31"/>
      <c r="IG81" s="31"/>
      <c r="IH81" s="31"/>
      <c r="II81" s="31"/>
      <c r="IJ81" s="31"/>
      <c r="IK81" s="31"/>
      <c r="IL81" s="31"/>
      <c r="IM81" s="31"/>
      <c r="IN81" s="31"/>
      <c r="IO81" s="31"/>
      <c r="IP81" s="31"/>
      <c r="IQ81" s="31"/>
      <c r="IR81" s="31"/>
      <c r="IS81" s="31"/>
    </row>
    <row r="82" spans="1:253" ht="10.5">
      <c r="A82" s="14">
        <v>68</v>
      </c>
      <c r="B82" s="21" t="str">
        <f t="shared" si="27"/>
        <v>Río Blanco</v>
      </c>
      <c r="C82" s="33">
        <f aca="true" t="shared" si="32" ref="C82:R82">C20+C51</f>
        <v>0</v>
      </c>
      <c r="D82" s="33">
        <f t="shared" si="32"/>
        <v>10</v>
      </c>
      <c r="E82" s="33">
        <f t="shared" si="32"/>
        <v>13</v>
      </c>
      <c r="F82" s="33">
        <f t="shared" si="32"/>
        <v>160</v>
      </c>
      <c r="G82" s="33">
        <f t="shared" si="32"/>
        <v>5608</v>
      </c>
      <c r="H82" s="33">
        <f t="shared" si="32"/>
        <v>69</v>
      </c>
      <c r="I82" s="33">
        <f t="shared" si="32"/>
        <v>24</v>
      </c>
      <c r="J82" s="33">
        <f t="shared" si="32"/>
        <v>18</v>
      </c>
      <c r="K82" s="33">
        <f t="shared" si="32"/>
        <v>2</v>
      </c>
      <c r="L82" s="33">
        <f t="shared" si="32"/>
        <v>0</v>
      </c>
      <c r="M82" s="33">
        <f t="shared" si="32"/>
        <v>0</v>
      </c>
      <c r="N82" s="33">
        <f t="shared" si="32"/>
        <v>0</v>
      </c>
      <c r="O82" s="33">
        <f t="shared" si="32"/>
        <v>0</v>
      </c>
      <c r="P82" s="33">
        <f t="shared" si="32"/>
        <v>0</v>
      </c>
      <c r="Q82" s="33">
        <f t="shared" si="32"/>
        <v>541</v>
      </c>
      <c r="R82" s="33">
        <f t="shared" si="32"/>
        <v>0</v>
      </c>
      <c r="S82" s="33">
        <f t="shared" si="29"/>
        <v>6445</v>
      </c>
      <c r="T82" s="23"/>
      <c r="U82" s="23"/>
      <c r="V82" s="31"/>
      <c r="W82" s="88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  <c r="CO82" s="31"/>
      <c r="CP82" s="31"/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1"/>
      <c r="DB82" s="31"/>
      <c r="DC82" s="31"/>
      <c r="DD82" s="31"/>
      <c r="DE82" s="31"/>
      <c r="DF82" s="31"/>
      <c r="DG82" s="31"/>
      <c r="DH82" s="31"/>
      <c r="DI82" s="31"/>
      <c r="DJ82" s="31"/>
      <c r="DK82" s="31"/>
      <c r="DL82" s="31"/>
      <c r="DM82" s="31"/>
      <c r="DN82" s="31"/>
      <c r="DO82" s="31"/>
      <c r="DP82" s="31"/>
      <c r="DQ82" s="31"/>
      <c r="DR82" s="31"/>
      <c r="DS82" s="31"/>
      <c r="DT82" s="31"/>
      <c r="DU82" s="31"/>
      <c r="DV82" s="31"/>
      <c r="DW82" s="31"/>
      <c r="DX82" s="31"/>
      <c r="DY82" s="31"/>
      <c r="DZ82" s="31"/>
      <c r="EA82" s="31"/>
      <c r="EB82" s="31"/>
      <c r="EC82" s="31"/>
      <c r="ED82" s="31"/>
      <c r="EE82" s="31"/>
      <c r="EF82" s="31"/>
      <c r="EG82" s="31"/>
      <c r="EH82" s="31"/>
      <c r="EI82" s="31"/>
      <c r="EJ82" s="31"/>
      <c r="EK82" s="31"/>
      <c r="EL82" s="31"/>
      <c r="EM82" s="31"/>
      <c r="EN82" s="31"/>
      <c r="EO82" s="31"/>
      <c r="EP82" s="31"/>
      <c r="EQ82" s="31"/>
      <c r="ER82" s="31"/>
      <c r="ES82" s="31"/>
      <c r="ET82" s="31"/>
      <c r="EU82" s="31"/>
      <c r="EV82" s="31"/>
      <c r="EW82" s="31"/>
      <c r="EX82" s="31"/>
      <c r="EY82" s="31"/>
      <c r="EZ82" s="31"/>
      <c r="FA82" s="31"/>
      <c r="FB82" s="31"/>
      <c r="FC82" s="31"/>
      <c r="FD82" s="31"/>
      <c r="FE82" s="31"/>
      <c r="FF82" s="31"/>
      <c r="FG82" s="31"/>
      <c r="FH82" s="31"/>
      <c r="FI82" s="31"/>
      <c r="FJ82" s="31"/>
      <c r="FK82" s="31"/>
      <c r="FL82" s="31"/>
      <c r="FM82" s="31"/>
      <c r="FN82" s="31"/>
      <c r="FO82" s="31"/>
      <c r="FP82" s="31"/>
      <c r="FQ82" s="31"/>
      <c r="FR82" s="31"/>
      <c r="FS82" s="31"/>
      <c r="FT82" s="31"/>
      <c r="FU82" s="31"/>
      <c r="FV82" s="31"/>
      <c r="FW82" s="31"/>
      <c r="FX82" s="31"/>
      <c r="FY82" s="31"/>
      <c r="FZ82" s="31"/>
      <c r="GA82" s="31"/>
      <c r="GB82" s="31"/>
      <c r="GC82" s="31"/>
      <c r="GD82" s="31"/>
      <c r="GE82" s="31"/>
      <c r="GF82" s="31"/>
      <c r="GG82" s="31"/>
      <c r="GH82" s="31"/>
      <c r="GI82" s="31"/>
      <c r="GJ82" s="31"/>
      <c r="GK82" s="31"/>
      <c r="GL82" s="31"/>
      <c r="GM82" s="31"/>
      <c r="GN82" s="31"/>
      <c r="GO82" s="31"/>
      <c r="GP82" s="31"/>
      <c r="GQ82" s="31"/>
      <c r="GR82" s="31"/>
      <c r="GS82" s="31"/>
      <c r="GT82" s="31"/>
      <c r="GU82" s="31"/>
      <c r="GV82" s="31"/>
      <c r="GW82" s="31"/>
      <c r="GX82" s="31"/>
      <c r="GY82" s="31"/>
      <c r="GZ82" s="31"/>
      <c r="HA82" s="31"/>
      <c r="HB82" s="31"/>
      <c r="HC82" s="31"/>
      <c r="HD82" s="31"/>
      <c r="HE82" s="31"/>
      <c r="HF82" s="31"/>
      <c r="HG82" s="31"/>
      <c r="HH82" s="31"/>
      <c r="HI82" s="31"/>
      <c r="HJ82" s="31"/>
      <c r="HK82" s="31"/>
      <c r="HL82" s="31"/>
      <c r="HM82" s="31"/>
      <c r="HN82" s="31"/>
      <c r="HO82" s="31"/>
      <c r="HP82" s="31"/>
      <c r="HQ82" s="31"/>
      <c r="HR82" s="31"/>
      <c r="HS82" s="31"/>
      <c r="HT82" s="31"/>
      <c r="HU82" s="31"/>
      <c r="HV82" s="31"/>
      <c r="HW82" s="31"/>
      <c r="HX82" s="31"/>
      <c r="HY82" s="31"/>
      <c r="HZ82" s="31"/>
      <c r="IA82" s="31"/>
      <c r="IB82" s="31"/>
      <c r="IC82" s="31"/>
      <c r="ID82" s="31"/>
      <c r="IE82" s="31"/>
      <c r="IF82" s="31"/>
      <c r="IG82" s="31"/>
      <c r="IH82" s="31"/>
      <c r="II82" s="31"/>
      <c r="IJ82" s="31"/>
      <c r="IK82" s="31"/>
      <c r="IL82" s="31"/>
      <c r="IM82" s="31"/>
      <c r="IN82" s="31"/>
      <c r="IO82" s="31"/>
      <c r="IP82" s="31"/>
      <c r="IQ82" s="31"/>
      <c r="IR82" s="31"/>
      <c r="IS82" s="31"/>
    </row>
    <row r="83" spans="1:253" ht="10.5">
      <c r="A83" s="14">
        <v>76</v>
      </c>
      <c r="B83" s="21" t="str">
        <f t="shared" si="27"/>
        <v>Isapre Fundación</v>
      </c>
      <c r="C83" s="33">
        <f aca="true" t="shared" si="33" ref="C83:R83">C21+C52</f>
        <v>333</v>
      </c>
      <c r="D83" s="33">
        <f t="shared" si="33"/>
        <v>405</v>
      </c>
      <c r="E83" s="33">
        <f t="shared" si="33"/>
        <v>256</v>
      </c>
      <c r="F83" s="33">
        <f t="shared" si="33"/>
        <v>837</v>
      </c>
      <c r="G83" s="33">
        <f t="shared" si="33"/>
        <v>2654</v>
      </c>
      <c r="H83" s="33">
        <f t="shared" si="33"/>
        <v>935</v>
      </c>
      <c r="I83" s="33">
        <f t="shared" si="33"/>
        <v>943</v>
      </c>
      <c r="J83" s="33">
        <f t="shared" si="33"/>
        <v>2001</v>
      </c>
      <c r="K83" s="33">
        <f t="shared" si="33"/>
        <v>1251</v>
      </c>
      <c r="L83" s="33">
        <f t="shared" si="33"/>
        <v>1032</v>
      </c>
      <c r="M83" s="33">
        <f t="shared" si="33"/>
        <v>170</v>
      </c>
      <c r="N83" s="33">
        <f t="shared" si="33"/>
        <v>209</v>
      </c>
      <c r="O83" s="33">
        <f t="shared" si="33"/>
        <v>463</v>
      </c>
      <c r="P83" s="33">
        <f t="shared" si="33"/>
        <v>221</v>
      </c>
      <c r="Q83" s="33">
        <f t="shared" si="33"/>
        <v>15368</v>
      </c>
      <c r="R83" s="33">
        <f t="shared" si="33"/>
        <v>0</v>
      </c>
      <c r="S83" s="33">
        <f t="shared" si="29"/>
        <v>27078</v>
      </c>
      <c r="T83" s="23"/>
      <c r="U83" s="23"/>
      <c r="V83" s="31"/>
      <c r="W83" s="88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  <c r="CO83" s="31"/>
      <c r="CP83" s="31"/>
      <c r="CQ83" s="31"/>
      <c r="CR83" s="31"/>
      <c r="CS83" s="31"/>
      <c r="CT83" s="31"/>
      <c r="CU83" s="31"/>
      <c r="CV83" s="31"/>
      <c r="CW83" s="31"/>
      <c r="CX83" s="31"/>
      <c r="CY83" s="31"/>
      <c r="CZ83" s="31"/>
      <c r="DA83" s="31"/>
      <c r="DB83" s="31"/>
      <c r="DC83" s="31"/>
      <c r="DD83" s="31"/>
      <c r="DE83" s="31"/>
      <c r="DF83" s="31"/>
      <c r="DG83" s="31"/>
      <c r="DH83" s="31"/>
      <c r="DI83" s="31"/>
      <c r="DJ83" s="31"/>
      <c r="DK83" s="31"/>
      <c r="DL83" s="31"/>
      <c r="DM83" s="31"/>
      <c r="DN83" s="31"/>
      <c r="DO83" s="31"/>
      <c r="DP83" s="31"/>
      <c r="DQ83" s="31"/>
      <c r="DR83" s="31"/>
      <c r="DS83" s="31"/>
      <c r="DT83" s="31"/>
      <c r="DU83" s="31"/>
      <c r="DV83" s="31"/>
      <c r="DW83" s="31"/>
      <c r="DX83" s="31"/>
      <c r="DY83" s="31"/>
      <c r="DZ83" s="31"/>
      <c r="EA83" s="31"/>
      <c r="EB83" s="31"/>
      <c r="EC83" s="31"/>
      <c r="ED83" s="31"/>
      <c r="EE83" s="31"/>
      <c r="EF83" s="31"/>
      <c r="EG83" s="31"/>
      <c r="EH83" s="31"/>
      <c r="EI83" s="31"/>
      <c r="EJ83" s="31"/>
      <c r="EK83" s="31"/>
      <c r="EL83" s="31"/>
      <c r="EM83" s="31"/>
      <c r="EN83" s="31"/>
      <c r="EO83" s="31"/>
      <c r="EP83" s="31"/>
      <c r="EQ83" s="31"/>
      <c r="ER83" s="31"/>
      <c r="ES83" s="31"/>
      <c r="ET83" s="31"/>
      <c r="EU83" s="31"/>
      <c r="EV83" s="31"/>
      <c r="EW83" s="31"/>
      <c r="EX83" s="31"/>
      <c r="EY83" s="31"/>
      <c r="EZ83" s="31"/>
      <c r="FA83" s="31"/>
      <c r="FB83" s="31"/>
      <c r="FC83" s="31"/>
      <c r="FD83" s="31"/>
      <c r="FE83" s="31"/>
      <c r="FF83" s="31"/>
      <c r="FG83" s="31"/>
      <c r="FH83" s="31"/>
      <c r="FI83" s="31"/>
      <c r="FJ83" s="31"/>
      <c r="FK83" s="31"/>
      <c r="FL83" s="31"/>
      <c r="FM83" s="31"/>
      <c r="FN83" s="31"/>
      <c r="FO83" s="31"/>
      <c r="FP83" s="31"/>
      <c r="FQ83" s="31"/>
      <c r="FR83" s="31"/>
      <c r="FS83" s="31"/>
      <c r="FT83" s="31"/>
      <c r="FU83" s="31"/>
      <c r="FV83" s="31"/>
      <c r="FW83" s="31"/>
      <c r="FX83" s="31"/>
      <c r="FY83" s="31"/>
      <c r="FZ83" s="31"/>
      <c r="GA83" s="31"/>
      <c r="GB83" s="31"/>
      <c r="GC83" s="31"/>
      <c r="GD83" s="31"/>
      <c r="GE83" s="31"/>
      <c r="GF83" s="31"/>
      <c r="GG83" s="31"/>
      <c r="GH83" s="31"/>
      <c r="GI83" s="31"/>
      <c r="GJ83" s="31"/>
      <c r="GK83" s="31"/>
      <c r="GL83" s="31"/>
      <c r="GM83" s="31"/>
      <c r="GN83" s="31"/>
      <c r="GO83" s="31"/>
      <c r="GP83" s="31"/>
      <c r="GQ83" s="31"/>
      <c r="GR83" s="31"/>
      <c r="GS83" s="31"/>
      <c r="GT83" s="31"/>
      <c r="GU83" s="31"/>
      <c r="GV83" s="31"/>
      <c r="GW83" s="31"/>
      <c r="GX83" s="31"/>
      <c r="GY83" s="31"/>
      <c r="GZ83" s="31"/>
      <c r="HA83" s="31"/>
      <c r="HB83" s="31"/>
      <c r="HC83" s="31"/>
      <c r="HD83" s="31"/>
      <c r="HE83" s="31"/>
      <c r="HF83" s="31"/>
      <c r="HG83" s="31"/>
      <c r="HH83" s="31"/>
      <c r="HI83" s="31"/>
      <c r="HJ83" s="31"/>
      <c r="HK83" s="31"/>
      <c r="HL83" s="31"/>
      <c r="HM83" s="31"/>
      <c r="HN83" s="31"/>
      <c r="HO83" s="31"/>
      <c r="HP83" s="31"/>
      <c r="HQ83" s="31"/>
      <c r="HR83" s="31"/>
      <c r="HS83" s="31"/>
      <c r="HT83" s="31"/>
      <c r="HU83" s="31"/>
      <c r="HV83" s="31"/>
      <c r="HW83" s="31"/>
      <c r="HX83" s="31"/>
      <c r="HY83" s="31"/>
      <c r="HZ83" s="31"/>
      <c r="IA83" s="31"/>
      <c r="IB83" s="31"/>
      <c r="IC83" s="31"/>
      <c r="ID83" s="31"/>
      <c r="IE83" s="31"/>
      <c r="IF83" s="31"/>
      <c r="IG83" s="31"/>
      <c r="IH83" s="31"/>
      <c r="II83" s="31"/>
      <c r="IJ83" s="31"/>
      <c r="IK83" s="31"/>
      <c r="IL83" s="31"/>
      <c r="IM83" s="31"/>
      <c r="IN83" s="31"/>
      <c r="IO83" s="31"/>
      <c r="IP83" s="31"/>
      <c r="IQ83" s="31"/>
      <c r="IR83" s="31"/>
      <c r="IS83" s="31"/>
    </row>
    <row r="84" spans="1:253" ht="10.5">
      <c r="A84" s="14">
        <v>94</v>
      </c>
      <c r="B84" s="21" t="str">
        <f t="shared" si="27"/>
        <v>Cruz del Norte</v>
      </c>
      <c r="C84" s="33">
        <f aca="true" t="shared" si="34" ref="C84:R84">C22+C53</f>
        <v>16</v>
      </c>
      <c r="D84" s="33">
        <f t="shared" si="34"/>
        <v>3062</v>
      </c>
      <c r="E84" s="33">
        <f t="shared" si="34"/>
        <v>14</v>
      </c>
      <c r="F84" s="33">
        <f t="shared" si="34"/>
        <v>240</v>
      </c>
      <c r="G84" s="33">
        <f t="shared" si="34"/>
        <v>2</v>
      </c>
      <c r="H84" s="33">
        <f t="shared" si="34"/>
        <v>0</v>
      </c>
      <c r="I84" s="33">
        <f t="shared" si="34"/>
        <v>2</v>
      </c>
      <c r="J84" s="33">
        <f t="shared" si="34"/>
        <v>1</v>
      </c>
      <c r="K84" s="33">
        <f t="shared" si="34"/>
        <v>0</v>
      </c>
      <c r="L84" s="33">
        <f t="shared" si="34"/>
        <v>0</v>
      </c>
      <c r="M84" s="33">
        <f t="shared" si="34"/>
        <v>0</v>
      </c>
      <c r="N84" s="33">
        <f t="shared" si="34"/>
        <v>0</v>
      </c>
      <c r="O84" s="33">
        <f t="shared" si="34"/>
        <v>0</v>
      </c>
      <c r="P84" s="33">
        <f t="shared" si="34"/>
        <v>15</v>
      </c>
      <c r="Q84" s="33">
        <f t="shared" si="34"/>
        <v>4</v>
      </c>
      <c r="R84" s="33">
        <f t="shared" si="34"/>
        <v>0</v>
      </c>
      <c r="S84" s="33">
        <f t="shared" si="29"/>
        <v>3356</v>
      </c>
      <c r="T84" s="23"/>
      <c r="U84" s="23"/>
      <c r="V84" s="31"/>
      <c r="W84" s="88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  <c r="CO84" s="31"/>
      <c r="CP84" s="31"/>
      <c r="CQ84" s="31"/>
      <c r="CR84" s="31"/>
      <c r="CS84" s="31"/>
      <c r="CT84" s="31"/>
      <c r="CU84" s="31"/>
      <c r="CV84" s="31"/>
      <c r="CW84" s="31"/>
      <c r="CX84" s="31"/>
      <c r="CY84" s="31"/>
      <c r="CZ84" s="31"/>
      <c r="DA84" s="31"/>
      <c r="DB84" s="31"/>
      <c r="DC84" s="31"/>
      <c r="DD84" s="31"/>
      <c r="DE84" s="31"/>
      <c r="DF84" s="31"/>
      <c r="DG84" s="31"/>
      <c r="DH84" s="31"/>
      <c r="DI84" s="31"/>
      <c r="DJ84" s="31"/>
      <c r="DK84" s="31"/>
      <c r="DL84" s="31"/>
      <c r="DM84" s="31"/>
      <c r="DN84" s="31"/>
      <c r="DO84" s="31"/>
      <c r="DP84" s="31"/>
      <c r="DQ84" s="31"/>
      <c r="DR84" s="31"/>
      <c r="DS84" s="31"/>
      <c r="DT84" s="31"/>
      <c r="DU84" s="31"/>
      <c r="DV84" s="31"/>
      <c r="DW84" s="31"/>
      <c r="DX84" s="31"/>
      <c r="DY84" s="31"/>
      <c r="DZ84" s="31"/>
      <c r="EA84" s="31"/>
      <c r="EB84" s="31"/>
      <c r="EC84" s="31"/>
      <c r="ED84" s="31"/>
      <c r="EE84" s="31"/>
      <c r="EF84" s="31"/>
      <c r="EG84" s="31"/>
      <c r="EH84" s="31"/>
      <c r="EI84" s="31"/>
      <c r="EJ84" s="31"/>
      <c r="EK84" s="31"/>
      <c r="EL84" s="31"/>
      <c r="EM84" s="31"/>
      <c r="EN84" s="31"/>
      <c r="EO84" s="31"/>
      <c r="EP84" s="31"/>
      <c r="EQ84" s="31"/>
      <c r="ER84" s="31"/>
      <c r="ES84" s="31"/>
      <c r="ET84" s="31"/>
      <c r="EU84" s="31"/>
      <c r="EV84" s="31"/>
      <c r="EW84" s="31"/>
      <c r="EX84" s="31"/>
      <c r="EY84" s="31"/>
      <c r="EZ84" s="31"/>
      <c r="FA84" s="31"/>
      <c r="FB84" s="31"/>
      <c r="FC84" s="31"/>
      <c r="FD84" s="31"/>
      <c r="FE84" s="31"/>
      <c r="FF84" s="31"/>
      <c r="FG84" s="31"/>
      <c r="FH84" s="31"/>
      <c r="FI84" s="31"/>
      <c r="FJ84" s="31"/>
      <c r="FK84" s="31"/>
      <c r="FL84" s="31"/>
      <c r="FM84" s="31"/>
      <c r="FN84" s="31"/>
      <c r="FO84" s="31"/>
      <c r="FP84" s="31"/>
      <c r="FQ84" s="31"/>
      <c r="FR84" s="31"/>
      <c r="FS84" s="31"/>
      <c r="FT84" s="31"/>
      <c r="FU84" s="31"/>
      <c r="FV84" s="31"/>
      <c r="FW84" s="31"/>
      <c r="FX84" s="31"/>
      <c r="FY84" s="31"/>
      <c r="FZ84" s="31"/>
      <c r="GA84" s="31"/>
      <c r="GB84" s="31"/>
      <c r="GC84" s="31"/>
      <c r="GD84" s="31"/>
      <c r="GE84" s="31"/>
      <c r="GF84" s="31"/>
      <c r="GG84" s="31"/>
      <c r="GH84" s="31"/>
      <c r="GI84" s="31"/>
      <c r="GJ84" s="31"/>
      <c r="GK84" s="31"/>
      <c r="GL84" s="31"/>
      <c r="GM84" s="31"/>
      <c r="GN84" s="31"/>
      <c r="GO84" s="31"/>
      <c r="GP84" s="31"/>
      <c r="GQ84" s="31"/>
      <c r="GR84" s="31"/>
      <c r="GS84" s="31"/>
      <c r="GT84" s="31"/>
      <c r="GU84" s="31"/>
      <c r="GV84" s="31"/>
      <c r="GW84" s="31"/>
      <c r="GX84" s="31"/>
      <c r="GY84" s="31"/>
      <c r="GZ84" s="31"/>
      <c r="HA84" s="31"/>
      <c r="HB84" s="31"/>
      <c r="HC84" s="31"/>
      <c r="HD84" s="31"/>
      <c r="HE84" s="31"/>
      <c r="HF84" s="31"/>
      <c r="HG84" s="31"/>
      <c r="HH84" s="31"/>
      <c r="HI84" s="31"/>
      <c r="HJ84" s="31"/>
      <c r="HK84" s="31"/>
      <c r="HL84" s="31"/>
      <c r="HM84" s="31"/>
      <c r="HN84" s="31"/>
      <c r="HO84" s="31"/>
      <c r="HP84" s="31"/>
      <c r="HQ84" s="31"/>
      <c r="HR84" s="31"/>
      <c r="HS84" s="31"/>
      <c r="HT84" s="31"/>
      <c r="HU84" s="31"/>
      <c r="HV84" s="31"/>
      <c r="HW84" s="31"/>
      <c r="HX84" s="31"/>
      <c r="HY84" s="31"/>
      <c r="HZ84" s="31"/>
      <c r="IA84" s="31"/>
      <c r="IB84" s="31"/>
      <c r="IC84" s="31"/>
      <c r="ID84" s="31"/>
      <c r="IE84" s="31"/>
      <c r="IF84" s="31"/>
      <c r="IG84" s="31"/>
      <c r="IH84" s="31"/>
      <c r="II84" s="31"/>
      <c r="IJ84" s="31"/>
      <c r="IK84" s="31"/>
      <c r="IL84" s="31"/>
      <c r="IM84" s="31"/>
      <c r="IN84" s="31"/>
      <c r="IO84" s="31"/>
      <c r="IP84" s="31"/>
      <c r="IQ84" s="31"/>
      <c r="IR84" s="31"/>
      <c r="IS84" s="31"/>
    </row>
    <row r="85" spans="1:253" ht="10.5">
      <c r="A85" s="14"/>
      <c r="B85" s="14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23"/>
      <c r="U85" s="23"/>
      <c r="V85" s="31"/>
      <c r="W85" s="88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1"/>
      <c r="CS85" s="31"/>
      <c r="CT85" s="31"/>
      <c r="CU85" s="31"/>
      <c r="CV85" s="31"/>
      <c r="CW85" s="31"/>
      <c r="CX85" s="31"/>
      <c r="CY85" s="31"/>
      <c r="CZ85" s="31"/>
      <c r="DA85" s="31"/>
      <c r="DB85" s="31"/>
      <c r="DC85" s="31"/>
      <c r="DD85" s="31"/>
      <c r="DE85" s="31"/>
      <c r="DF85" s="31"/>
      <c r="DG85" s="31"/>
      <c r="DH85" s="31"/>
      <c r="DI85" s="31"/>
      <c r="DJ85" s="31"/>
      <c r="DK85" s="31"/>
      <c r="DL85" s="31"/>
      <c r="DM85" s="31"/>
      <c r="DN85" s="31"/>
      <c r="DO85" s="31"/>
      <c r="DP85" s="31"/>
      <c r="DQ85" s="31"/>
      <c r="DR85" s="31"/>
      <c r="DS85" s="31"/>
      <c r="DT85" s="31"/>
      <c r="DU85" s="31"/>
      <c r="DV85" s="31"/>
      <c r="DW85" s="31"/>
      <c r="DX85" s="31"/>
      <c r="DY85" s="31"/>
      <c r="DZ85" s="31"/>
      <c r="EA85" s="31"/>
      <c r="EB85" s="31"/>
      <c r="EC85" s="31"/>
      <c r="ED85" s="31"/>
      <c r="EE85" s="31"/>
      <c r="EF85" s="31"/>
      <c r="EG85" s="31"/>
      <c r="EH85" s="31"/>
      <c r="EI85" s="31"/>
      <c r="EJ85" s="31"/>
      <c r="EK85" s="31"/>
      <c r="EL85" s="31"/>
      <c r="EM85" s="31"/>
      <c r="EN85" s="31"/>
      <c r="EO85" s="31"/>
      <c r="EP85" s="31"/>
      <c r="EQ85" s="31"/>
      <c r="ER85" s="31"/>
      <c r="ES85" s="31"/>
      <c r="ET85" s="31"/>
      <c r="EU85" s="31"/>
      <c r="EV85" s="31"/>
      <c r="EW85" s="31"/>
      <c r="EX85" s="31"/>
      <c r="EY85" s="31"/>
      <c r="EZ85" s="31"/>
      <c r="FA85" s="31"/>
      <c r="FB85" s="31"/>
      <c r="FC85" s="31"/>
      <c r="FD85" s="31"/>
      <c r="FE85" s="31"/>
      <c r="FF85" s="31"/>
      <c r="FG85" s="31"/>
      <c r="FH85" s="31"/>
      <c r="FI85" s="31"/>
      <c r="FJ85" s="31"/>
      <c r="FK85" s="31"/>
      <c r="FL85" s="31"/>
      <c r="FM85" s="31"/>
      <c r="FN85" s="31"/>
      <c r="FO85" s="31"/>
      <c r="FP85" s="31"/>
      <c r="FQ85" s="31"/>
      <c r="FR85" s="31"/>
      <c r="FS85" s="31"/>
      <c r="FT85" s="31"/>
      <c r="FU85" s="31"/>
      <c r="FV85" s="31"/>
      <c r="FW85" s="31"/>
      <c r="FX85" s="31"/>
      <c r="FY85" s="31"/>
      <c r="FZ85" s="31"/>
      <c r="GA85" s="31"/>
      <c r="GB85" s="31"/>
      <c r="GC85" s="31"/>
      <c r="GD85" s="31"/>
      <c r="GE85" s="31"/>
      <c r="GF85" s="31"/>
      <c r="GG85" s="31"/>
      <c r="GH85" s="31"/>
      <c r="GI85" s="31"/>
      <c r="GJ85" s="31"/>
      <c r="GK85" s="31"/>
      <c r="GL85" s="31"/>
      <c r="GM85" s="31"/>
      <c r="GN85" s="31"/>
      <c r="GO85" s="31"/>
      <c r="GP85" s="31"/>
      <c r="GQ85" s="31"/>
      <c r="GR85" s="31"/>
      <c r="GS85" s="31"/>
      <c r="GT85" s="31"/>
      <c r="GU85" s="31"/>
      <c r="GV85" s="31"/>
      <c r="GW85" s="31"/>
      <c r="GX85" s="31"/>
      <c r="GY85" s="31"/>
      <c r="GZ85" s="31"/>
      <c r="HA85" s="31"/>
      <c r="HB85" s="31"/>
      <c r="HC85" s="31"/>
      <c r="HD85" s="31"/>
      <c r="HE85" s="31"/>
      <c r="HF85" s="31"/>
      <c r="HG85" s="31"/>
      <c r="HH85" s="31"/>
      <c r="HI85" s="31"/>
      <c r="HJ85" s="31"/>
      <c r="HK85" s="31"/>
      <c r="HL85" s="31"/>
      <c r="HM85" s="31"/>
      <c r="HN85" s="31"/>
      <c r="HO85" s="31"/>
      <c r="HP85" s="31"/>
      <c r="HQ85" s="31"/>
      <c r="HR85" s="31"/>
      <c r="HS85" s="31"/>
      <c r="HT85" s="31"/>
      <c r="HU85" s="31"/>
      <c r="HV85" s="31"/>
      <c r="HW85" s="31"/>
      <c r="HX85" s="31"/>
      <c r="HY85" s="31"/>
      <c r="HZ85" s="31"/>
      <c r="IA85" s="31"/>
      <c r="IB85" s="31"/>
      <c r="IC85" s="31"/>
      <c r="ID85" s="31"/>
      <c r="IE85" s="31"/>
      <c r="IF85" s="31"/>
      <c r="IG85" s="31"/>
      <c r="IH85" s="31"/>
      <c r="II85" s="31"/>
      <c r="IJ85" s="31"/>
      <c r="IK85" s="31"/>
      <c r="IL85" s="31"/>
      <c r="IM85" s="31"/>
      <c r="IN85" s="31"/>
      <c r="IO85" s="31"/>
      <c r="IP85" s="31"/>
      <c r="IQ85" s="31"/>
      <c r="IR85" s="31"/>
      <c r="IS85" s="31"/>
    </row>
    <row r="86" spans="1:253" ht="10.5">
      <c r="A86" s="119"/>
      <c r="B86" s="119" t="s">
        <v>49</v>
      </c>
      <c r="C86" s="139">
        <f aca="true" t="shared" si="35" ref="C86:S86">SUM(C79:C84)</f>
        <v>643</v>
      </c>
      <c r="D86" s="139">
        <f t="shared" si="35"/>
        <v>36021</v>
      </c>
      <c r="E86" s="139">
        <f t="shared" si="35"/>
        <v>3777</v>
      </c>
      <c r="F86" s="139">
        <f t="shared" si="35"/>
        <v>2402</v>
      </c>
      <c r="G86" s="139">
        <f t="shared" si="35"/>
        <v>9000</v>
      </c>
      <c r="H86" s="139">
        <f t="shared" si="35"/>
        <v>29307</v>
      </c>
      <c r="I86" s="139">
        <f t="shared" si="35"/>
        <v>1055</v>
      </c>
      <c r="J86" s="139">
        <f t="shared" si="35"/>
        <v>2097</v>
      </c>
      <c r="K86" s="139">
        <f t="shared" si="35"/>
        <v>1287</v>
      </c>
      <c r="L86" s="139">
        <f t="shared" si="35"/>
        <v>1058</v>
      </c>
      <c r="M86" s="139">
        <f t="shared" si="35"/>
        <v>171</v>
      </c>
      <c r="N86" s="139">
        <f t="shared" si="35"/>
        <v>209</v>
      </c>
      <c r="O86" s="139">
        <f>SUM(O79:O84)</f>
        <v>466</v>
      </c>
      <c r="P86" s="139">
        <f>SUM(P79:P84)</f>
        <v>382</v>
      </c>
      <c r="Q86" s="139">
        <f t="shared" si="35"/>
        <v>19501</v>
      </c>
      <c r="R86" s="139">
        <f t="shared" si="35"/>
        <v>0</v>
      </c>
      <c r="S86" s="139">
        <f t="shared" si="35"/>
        <v>107376</v>
      </c>
      <c r="T86" s="23"/>
      <c r="U86" s="23"/>
      <c r="V86" s="31"/>
      <c r="W86" s="88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1"/>
      <c r="CS86" s="31"/>
      <c r="CT86" s="31"/>
      <c r="CU86" s="31"/>
      <c r="CV86" s="31"/>
      <c r="CW86" s="31"/>
      <c r="CX86" s="31"/>
      <c r="CY86" s="31"/>
      <c r="CZ86" s="31"/>
      <c r="DA86" s="31"/>
      <c r="DB86" s="31"/>
      <c r="DC86" s="31"/>
      <c r="DD86" s="31"/>
      <c r="DE86" s="31"/>
      <c r="DF86" s="31"/>
      <c r="DG86" s="31"/>
      <c r="DH86" s="31"/>
      <c r="DI86" s="31"/>
      <c r="DJ86" s="31"/>
      <c r="DK86" s="31"/>
      <c r="DL86" s="31"/>
      <c r="DM86" s="31"/>
      <c r="DN86" s="31"/>
      <c r="DO86" s="31"/>
      <c r="DP86" s="31"/>
      <c r="DQ86" s="31"/>
      <c r="DR86" s="31"/>
      <c r="DS86" s="31"/>
      <c r="DT86" s="31"/>
      <c r="DU86" s="31"/>
      <c r="DV86" s="31"/>
      <c r="DW86" s="31"/>
      <c r="DX86" s="31"/>
      <c r="DY86" s="31"/>
      <c r="DZ86" s="31"/>
      <c r="EA86" s="31"/>
      <c r="EB86" s="31"/>
      <c r="EC86" s="31"/>
      <c r="ED86" s="31"/>
      <c r="EE86" s="31"/>
      <c r="EF86" s="31"/>
      <c r="EG86" s="31"/>
      <c r="EH86" s="31"/>
      <c r="EI86" s="31"/>
      <c r="EJ86" s="31"/>
      <c r="EK86" s="31"/>
      <c r="EL86" s="31"/>
      <c r="EM86" s="31"/>
      <c r="EN86" s="31"/>
      <c r="EO86" s="31"/>
      <c r="EP86" s="31"/>
      <c r="EQ86" s="31"/>
      <c r="ER86" s="31"/>
      <c r="ES86" s="31"/>
      <c r="ET86" s="31"/>
      <c r="EU86" s="31"/>
      <c r="EV86" s="31"/>
      <c r="EW86" s="31"/>
      <c r="EX86" s="31"/>
      <c r="EY86" s="31"/>
      <c r="EZ86" s="31"/>
      <c r="FA86" s="31"/>
      <c r="FB86" s="31"/>
      <c r="FC86" s="31"/>
      <c r="FD86" s="31"/>
      <c r="FE86" s="31"/>
      <c r="FF86" s="31"/>
      <c r="FG86" s="31"/>
      <c r="FH86" s="31"/>
      <c r="FI86" s="31"/>
      <c r="FJ86" s="31"/>
      <c r="FK86" s="31"/>
      <c r="FL86" s="31"/>
      <c r="FM86" s="31"/>
      <c r="FN86" s="31"/>
      <c r="FO86" s="31"/>
      <c r="FP86" s="31"/>
      <c r="FQ86" s="31"/>
      <c r="FR86" s="31"/>
      <c r="FS86" s="31"/>
      <c r="FT86" s="31"/>
      <c r="FU86" s="31"/>
      <c r="FV86" s="31"/>
      <c r="FW86" s="31"/>
      <c r="FX86" s="31"/>
      <c r="FY86" s="31"/>
      <c r="FZ86" s="31"/>
      <c r="GA86" s="31"/>
      <c r="GB86" s="31"/>
      <c r="GC86" s="31"/>
      <c r="GD86" s="31"/>
      <c r="GE86" s="31"/>
      <c r="GF86" s="31"/>
      <c r="GG86" s="31"/>
      <c r="GH86" s="31"/>
      <c r="GI86" s="31"/>
      <c r="GJ86" s="31"/>
      <c r="GK86" s="31"/>
      <c r="GL86" s="31"/>
      <c r="GM86" s="31"/>
      <c r="GN86" s="31"/>
      <c r="GO86" s="31"/>
      <c r="GP86" s="31"/>
      <c r="GQ86" s="31"/>
      <c r="GR86" s="31"/>
      <c r="GS86" s="31"/>
      <c r="GT86" s="31"/>
      <c r="GU86" s="31"/>
      <c r="GV86" s="31"/>
      <c r="GW86" s="31"/>
      <c r="GX86" s="31"/>
      <c r="GY86" s="31"/>
      <c r="GZ86" s="31"/>
      <c r="HA86" s="31"/>
      <c r="HB86" s="31"/>
      <c r="HC86" s="31"/>
      <c r="HD86" s="31"/>
      <c r="HE86" s="31"/>
      <c r="HF86" s="31"/>
      <c r="HG86" s="31"/>
      <c r="HH86" s="31"/>
      <c r="HI86" s="31"/>
      <c r="HJ86" s="31"/>
      <c r="HK86" s="31"/>
      <c r="HL86" s="31"/>
      <c r="HM86" s="31"/>
      <c r="HN86" s="31"/>
      <c r="HO86" s="31"/>
      <c r="HP86" s="31"/>
      <c r="HQ86" s="31"/>
      <c r="HR86" s="31"/>
      <c r="HS86" s="31"/>
      <c r="HT86" s="31"/>
      <c r="HU86" s="31"/>
      <c r="HV86" s="31"/>
      <c r="HW86" s="31"/>
      <c r="HX86" s="31"/>
      <c r="HY86" s="31"/>
      <c r="HZ86" s="31"/>
      <c r="IA86" s="31"/>
      <c r="IB86" s="31"/>
      <c r="IC86" s="31"/>
      <c r="ID86" s="31"/>
      <c r="IE86" s="31"/>
      <c r="IF86" s="31"/>
      <c r="IG86" s="31"/>
      <c r="IH86" s="31"/>
      <c r="II86" s="31"/>
      <c r="IJ86" s="31"/>
      <c r="IK86" s="31"/>
      <c r="IL86" s="31"/>
      <c r="IM86" s="31"/>
      <c r="IN86" s="31"/>
      <c r="IO86" s="31"/>
      <c r="IP86" s="31"/>
      <c r="IQ86" s="31"/>
      <c r="IR86" s="31"/>
      <c r="IS86" s="31"/>
    </row>
    <row r="87" spans="1:253" ht="10.5">
      <c r="A87" s="14"/>
      <c r="B87" s="14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23"/>
      <c r="U87" s="23"/>
      <c r="V87" s="31"/>
      <c r="W87" s="88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  <c r="CO87" s="31"/>
      <c r="CP87" s="31"/>
      <c r="CQ87" s="31"/>
      <c r="CR87" s="31"/>
      <c r="CS87" s="31"/>
      <c r="CT87" s="31"/>
      <c r="CU87" s="31"/>
      <c r="CV87" s="31"/>
      <c r="CW87" s="31"/>
      <c r="CX87" s="31"/>
      <c r="CY87" s="31"/>
      <c r="CZ87" s="31"/>
      <c r="DA87" s="31"/>
      <c r="DB87" s="31"/>
      <c r="DC87" s="31"/>
      <c r="DD87" s="31"/>
      <c r="DE87" s="31"/>
      <c r="DF87" s="31"/>
      <c r="DG87" s="31"/>
      <c r="DH87" s="31"/>
      <c r="DI87" s="31"/>
      <c r="DJ87" s="31"/>
      <c r="DK87" s="31"/>
      <c r="DL87" s="31"/>
      <c r="DM87" s="31"/>
      <c r="DN87" s="31"/>
      <c r="DO87" s="31"/>
      <c r="DP87" s="31"/>
      <c r="DQ87" s="31"/>
      <c r="DR87" s="31"/>
      <c r="DS87" s="31"/>
      <c r="DT87" s="31"/>
      <c r="DU87" s="31"/>
      <c r="DV87" s="31"/>
      <c r="DW87" s="31"/>
      <c r="DX87" s="31"/>
      <c r="DY87" s="31"/>
      <c r="DZ87" s="31"/>
      <c r="EA87" s="31"/>
      <c r="EB87" s="31"/>
      <c r="EC87" s="31"/>
      <c r="ED87" s="31"/>
      <c r="EE87" s="31"/>
      <c r="EF87" s="31"/>
      <c r="EG87" s="31"/>
      <c r="EH87" s="31"/>
      <c r="EI87" s="31"/>
      <c r="EJ87" s="31"/>
      <c r="EK87" s="31"/>
      <c r="EL87" s="31"/>
      <c r="EM87" s="31"/>
      <c r="EN87" s="31"/>
      <c r="EO87" s="31"/>
      <c r="EP87" s="31"/>
      <c r="EQ87" s="31"/>
      <c r="ER87" s="31"/>
      <c r="ES87" s="31"/>
      <c r="ET87" s="31"/>
      <c r="EU87" s="31"/>
      <c r="EV87" s="31"/>
      <c r="EW87" s="31"/>
      <c r="EX87" s="31"/>
      <c r="EY87" s="31"/>
      <c r="EZ87" s="31"/>
      <c r="FA87" s="31"/>
      <c r="FB87" s="31"/>
      <c r="FC87" s="31"/>
      <c r="FD87" s="31"/>
      <c r="FE87" s="31"/>
      <c r="FF87" s="31"/>
      <c r="FG87" s="31"/>
      <c r="FH87" s="31"/>
      <c r="FI87" s="31"/>
      <c r="FJ87" s="31"/>
      <c r="FK87" s="31"/>
      <c r="FL87" s="31"/>
      <c r="FM87" s="31"/>
      <c r="FN87" s="31"/>
      <c r="FO87" s="31"/>
      <c r="FP87" s="31"/>
      <c r="FQ87" s="31"/>
      <c r="FR87" s="31"/>
      <c r="FS87" s="31"/>
      <c r="FT87" s="31"/>
      <c r="FU87" s="31"/>
      <c r="FV87" s="31"/>
      <c r="FW87" s="31"/>
      <c r="FX87" s="31"/>
      <c r="FY87" s="31"/>
      <c r="FZ87" s="31"/>
      <c r="GA87" s="31"/>
      <c r="GB87" s="31"/>
      <c r="GC87" s="31"/>
      <c r="GD87" s="31"/>
      <c r="GE87" s="31"/>
      <c r="GF87" s="31"/>
      <c r="GG87" s="31"/>
      <c r="GH87" s="31"/>
      <c r="GI87" s="31"/>
      <c r="GJ87" s="31"/>
      <c r="GK87" s="31"/>
      <c r="GL87" s="31"/>
      <c r="GM87" s="31"/>
      <c r="GN87" s="31"/>
      <c r="GO87" s="31"/>
      <c r="GP87" s="31"/>
      <c r="GQ87" s="31"/>
      <c r="GR87" s="31"/>
      <c r="GS87" s="31"/>
      <c r="GT87" s="31"/>
      <c r="GU87" s="31"/>
      <c r="GV87" s="31"/>
      <c r="GW87" s="31"/>
      <c r="GX87" s="31"/>
      <c r="GY87" s="31"/>
      <c r="GZ87" s="31"/>
      <c r="HA87" s="31"/>
      <c r="HB87" s="31"/>
      <c r="HC87" s="31"/>
      <c r="HD87" s="31"/>
      <c r="HE87" s="31"/>
      <c r="HF87" s="31"/>
      <c r="HG87" s="31"/>
      <c r="HH87" s="31"/>
      <c r="HI87" s="31"/>
      <c r="HJ87" s="31"/>
      <c r="HK87" s="31"/>
      <c r="HL87" s="31"/>
      <c r="HM87" s="31"/>
      <c r="HN87" s="31"/>
      <c r="HO87" s="31"/>
      <c r="HP87" s="31"/>
      <c r="HQ87" s="31"/>
      <c r="HR87" s="31"/>
      <c r="HS87" s="31"/>
      <c r="HT87" s="31"/>
      <c r="HU87" s="31"/>
      <c r="HV87" s="31"/>
      <c r="HW87" s="31"/>
      <c r="HX87" s="31"/>
      <c r="HY87" s="31"/>
      <c r="HZ87" s="31"/>
      <c r="IA87" s="31"/>
      <c r="IB87" s="31"/>
      <c r="IC87" s="31"/>
      <c r="ID87" s="31"/>
      <c r="IE87" s="31"/>
      <c r="IF87" s="31"/>
      <c r="IG87" s="31"/>
      <c r="IH87" s="31"/>
      <c r="II87" s="31"/>
      <c r="IJ87" s="31"/>
      <c r="IK87" s="31"/>
      <c r="IL87" s="31"/>
      <c r="IM87" s="31"/>
      <c r="IN87" s="31"/>
      <c r="IO87" s="31"/>
      <c r="IP87" s="31"/>
      <c r="IQ87" s="31"/>
      <c r="IR87" s="31"/>
      <c r="IS87" s="31"/>
    </row>
    <row r="88" spans="1:253" ht="10.5">
      <c r="A88" s="141"/>
      <c r="B88" s="141" t="s">
        <v>50</v>
      </c>
      <c r="C88" s="139">
        <f aca="true" t="shared" si="36" ref="C88:S88">C77+C86</f>
        <v>64354</v>
      </c>
      <c r="D88" s="139">
        <f t="shared" si="36"/>
        <v>181034</v>
      </c>
      <c r="E88" s="139">
        <f t="shared" si="36"/>
        <v>45833</v>
      </c>
      <c r="F88" s="139">
        <f t="shared" si="36"/>
        <v>64581</v>
      </c>
      <c r="G88" s="139">
        <f t="shared" si="36"/>
        <v>214209</v>
      </c>
      <c r="H88" s="139">
        <f t="shared" si="36"/>
        <v>116489</v>
      </c>
      <c r="I88" s="139">
        <f t="shared" si="36"/>
        <v>73477</v>
      </c>
      <c r="J88" s="139">
        <f t="shared" si="36"/>
        <v>203880</v>
      </c>
      <c r="K88" s="139">
        <f t="shared" si="36"/>
        <v>80488</v>
      </c>
      <c r="L88" s="139">
        <f t="shared" si="36"/>
        <v>99788</v>
      </c>
      <c r="M88" s="139">
        <f t="shared" si="36"/>
        <v>10575</v>
      </c>
      <c r="N88" s="139">
        <f t="shared" si="36"/>
        <v>28770</v>
      </c>
      <c r="O88" s="139">
        <f>O77+O86</f>
        <v>34933</v>
      </c>
      <c r="P88" s="139">
        <f>P77+P86</f>
        <v>26369</v>
      </c>
      <c r="Q88" s="139">
        <f t="shared" si="36"/>
        <v>1681193</v>
      </c>
      <c r="R88" s="139">
        <f t="shared" si="36"/>
        <v>0</v>
      </c>
      <c r="S88" s="139">
        <f t="shared" si="36"/>
        <v>2925973</v>
      </c>
      <c r="T88" s="23"/>
      <c r="U88" s="23"/>
      <c r="V88" s="31"/>
      <c r="W88" s="88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  <c r="CO88" s="31"/>
      <c r="CP88" s="31"/>
      <c r="CQ88" s="31"/>
      <c r="CR88" s="31"/>
      <c r="CS88" s="31"/>
      <c r="CT88" s="31"/>
      <c r="CU88" s="31"/>
      <c r="CV88" s="31"/>
      <c r="CW88" s="31"/>
      <c r="CX88" s="31"/>
      <c r="CY88" s="31"/>
      <c r="CZ88" s="31"/>
      <c r="DA88" s="31"/>
      <c r="DB88" s="31"/>
      <c r="DC88" s="31"/>
      <c r="DD88" s="31"/>
      <c r="DE88" s="31"/>
      <c r="DF88" s="31"/>
      <c r="DG88" s="31"/>
      <c r="DH88" s="31"/>
      <c r="DI88" s="31"/>
      <c r="DJ88" s="31"/>
      <c r="DK88" s="31"/>
      <c r="DL88" s="31"/>
      <c r="DM88" s="31"/>
      <c r="DN88" s="31"/>
      <c r="DO88" s="31"/>
      <c r="DP88" s="31"/>
      <c r="DQ88" s="31"/>
      <c r="DR88" s="31"/>
      <c r="DS88" s="31"/>
      <c r="DT88" s="31"/>
      <c r="DU88" s="31"/>
      <c r="DV88" s="31"/>
      <c r="DW88" s="31"/>
      <c r="DX88" s="31"/>
      <c r="DY88" s="31"/>
      <c r="DZ88" s="31"/>
      <c r="EA88" s="31"/>
      <c r="EB88" s="31"/>
      <c r="EC88" s="31"/>
      <c r="ED88" s="31"/>
      <c r="EE88" s="31"/>
      <c r="EF88" s="31"/>
      <c r="EG88" s="31"/>
      <c r="EH88" s="31"/>
      <c r="EI88" s="31"/>
      <c r="EJ88" s="31"/>
      <c r="EK88" s="31"/>
      <c r="EL88" s="31"/>
      <c r="EM88" s="31"/>
      <c r="EN88" s="31"/>
      <c r="EO88" s="31"/>
      <c r="EP88" s="31"/>
      <c r="EQ88" s="31"/>
      <c r="ER88" s="31"/>
      <c r="ES88" s="31"/>
      <c r="ET88" s="31"/>
      <c r="EU88" s="31"/>
      <c r="EV88" s="31"/>
      <c r="EW88" s="31"/>
      <c r="EX88" s="31"/>
      <c r="EY88" s="31"/>
      <c r="EZ88" s="31"/>
      <c r="FA88" s="31"/>
      <c r="FB88" s="31"/>
      <c r="FC88" s="31"/>
      <c r="FD88" s="31"/>
      <c r="FE88" s="31"/>
      <c r="FF88" s="31"/>
      <c r="FG88" s="31"/>
      <c r="FH88" s="31"/>
      <c r="FI88" s="31"/>
      <c r="FJ88" s="31"/>
      <c r="FK88" s="31"/>
      <c r="FL88" s="31"/>
      <c r="FM88" s="31"/>
      <c r="FN88" s="31"/>
      <c r="FO88" s="31"/>
      <c r="FP88" s="31"/>
      <c r="FQ88" s="31"/>
      <c r="FR88" s="31"/>
      <c r="FS88" s="31"/>
      <c r="FT88" s="31"/>
      <c r="FU88" s="31"/>
      <c r="FV88" s="31"/>
      <c r="FW88" s="31"/>
      <c r="FX88" s="31"/>
      <c r="FY88" s="31"/>
      <c r="FZ88" s="31"/>
      <c r="GA88" s="31"/>
      <c r="GB88" s="31"/>
      <c r="GC88" s="31"/>
      <c r="GD88" s="31"/>
      <c r="GE88" s="31"/>
      <c r="GF88" s="31"/>
      <c r="GG88" s="31"/>
      <c r="GH88" s="31"/>
      <c r="GI88" s="31"/>
      <c r="GJ88" s="31"/>
      <c r="GK88" s="31"/>
      <c r="GL88" s="31"/>
      <c r="GM88" s="31"/>
      <c r="GN88" s="31"/>
      <c r="GO88" s="31"/>
      <c r="GP88" s="31"/>
      <c r="GQ88" s="31"/>
      <c r="GR88" s="31"/>
      <c r="GS88" s="31"/>
      <c r="GT88" s="31"/>
      <c r="GU88" s="31"/>
      <c r="GV88" s="31"/>
      <c r="GW88" s="31"/>
      <c r="GX88" s="31"/>
      <c r="GY88" s="31"/>
      <c r="GZ88" s="31"/>
      <c r="HA88" s="31"/>
      <c r="HB88" s="31"/>
      <c r="HC88" s="31"/>
      <c r="HD88" s="31"/>
      <c r="HE88" s="31"/>
      <c r="HF88" s="31"/>
      <c r="HG88" s="31"/>
      <c r="HH88" s="31"/>
      <c r="HI88" s="31"/>
      <c r="HJ88" s="31"/>
      <c r="HK88" s="31"/>
      <c r="HL88" s="31"/>
      <c r="HM88" s="31"/>
      <c r="HN88" s="31"/>
      <c r="HO88" s="31"/>
      <c r="HP88" s="31"/>
      <c r="HQ88" s="31"/>
      <c r="HR88" s="31"/>
      <c r="HS88" s="31"/>
      <c r="HT88" s="31"/>
      <c r="HU88" s="31"/>
      <c r="HV88" s="31"/>
      <c r="HW88" s="31"/>
      <c r="HX88" s="31"/>
      <c r="HY88" s="31"/>
      <c r="HZ88" s="31"/>
      <c r="IA88" s="31"/>
      <c r="IB88" s="31"/>
      <c r="IC88" s="31"/>
      <c r="ID88" s="31"/>
      <c r="IE88" s="31"/>
      <c r="IF88" s="31"/>
      <c r="IG88" s="31"/>
      <c r="IH88" s="31"/>
      <c r="II88" s="31"/>
      <c r="IJ88" s="31"/>
      <c r="IK88" s="31"/>
      <c r="IL88" s="31"/>
      <c r="IM88" s="31"/>
      <c r="IN88" s="31"/>
      <c r="IO88" s="31"/>
      <c r="IP88" s="31"/>
      <c r="IQ88" s="31"/>
      <c r="IR88" s="31"/>
      <c r="IS88" s="31"/>
    </row>
    <row r="89" spans="1:253" ht="10.5">
      <c r="A89" s="14"/>
      <c r="B89" s="14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23"/>
      <c r="U89" s="23"/>
      <c r="V89" s="31"/>
      <c r="W89" s="88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  <c r="CO89" s="31"/>
      <c r="CP89" s="31"/>
      <c r="CQ89" s="31"/>
      <c r="CR89" s="31"/>
      <c r="CS89" s="31"/>
      <c r="CT89" s="31"/>
      <c r="CU89" s="31"/>
      <c r="CV89" s="31"/>
      <c r="CW89" s="31"/>
      <c r="CX89" s="31"/>
      <c r="CY89" s="31"/>
      <c r="CZ89" s="31"/>
      <c r="DA89" s="31"/>
      <c r="DB89" s="31"/>
      <c r="DC89" s="31"/>
      <c r="DD89" s="31"/>
      <c r="DE89" s="31"/>
      <c r="DF89" s="31"/>
      <c r="DG89" s="31"/>
      <c r="DH89" s="31"/>
      <c r="DI89" s="31"/>
      <c r="DJ89" s="31"/>
      <c r="DK89" s="31"/>
      <c r="DL89" s="31"/>
      <c r="DM89" s="31"/>
      <c r="DN89" s="31"/>
      <c r="DO89" s="31"/>
      <c r="DP89" s="31"/>
      <c r="DQ89" s="31"/>
      <c r="DR89" s="31"/>
      <c r="DS89" s="31"/>
      <c r="DT89" s="31"/>
      <c r="DU89" s="31"/>
      <c r="DV89" s="31"/>
      <c r="DW89" s="31"/>
      <c r="DX89" s="31"/>
      <c r="DY89" s="31"/>
      <c r="DZ89" s="31"/>
      <c r="EA89" s="31"/>
      <c r="EB89" s="31"/>
      <c r="EC89" s="31"/>
      <c r="ED89" s="31"/>
      <c r="EE89" s="31"/>
      <c r="EF89" s="31"/>
      <c r="EG89" s="31"/>
      <c r="EH89" s="31"/>
      <c r="EI89" s="31"/>
      <c r="EJ89" s="31"/>
      <c r="EK89" s="31"/>
      <c r="EL89" s="31"/>
      <c r="EM89" s="31"/>
      <c r="EN89" s="31"/>
      <c r="EO89" s="31"/>
      <c r="EP89" s="31"/>
      <c r="EQ89" s="31"/>
      <c r="ER89" s="31"/>
      <c r="ES89" s="31"/>
      <c r="ET89" s="31"/>
      <c r="EU89" s="31"/>
      <c r="EV89" s="31"/>
      <c r="EW89" s="31"/>
      <c r="EX89" s="31"/>
      <c r="EY89" s="31"/>
      <c r="EZ89" s="31"/>
      <c r="FA89" s="31"/>
      <c r="FB89" s="31"/>
      <c r="FC89" s="31"/>
      <c r="FD89" s="31"/>
      <c r="FE89" s="31"/>
      <c r="FF89" s="31"/>
      <c r="FG89" s="31"/>
      <c r="FH89" s="31"/>
      <c r="FI89" s="31"/>
      <c r="FJ89" s="31"/>
      <c r="FK89" s="31"/>
      <c r="FL89" s="31"/>
      <c r="FM89" s="31"/>
      <c r="FN89" s="31"/>
      <c r="FO89" s="31"/>
      <c r="FP89" s="31"/>
      <c r="FQ89" s="31"/>
      <c r="FR89" s="31"/>
      <c r="FS89" s="31"/>
      <c r="FT89" s="31"/>
      <c r="FU89" s="31"/>
      <c r="FV89" s="31"/>
      <c r="FW89" s="31"/>
      <c r="FX89" s="31"/>
      <c r="FY89" s="31"/>
      <c r="FZ89" s="31"/>
      <c r="GA89" s="31"/>
      <c r="GB89" s="31"/>
      <c r="GC89" s="31"/>
      <c r="GD89" s="31"/>
      <c r="GE89" s="31"/>
      <c r="GF89" s="31"/>
      <c r="GG89" s="31"/>
      <c r="GH89" s="31"/>
      <c r="GI89" s="31"/>
      <c r="GJ89" s="31"/>
      <c r="GK89" s="31"/>
      <c r="GL89" s="31"/>
      <c r="GM89" s="31"/>
      <c r="GN89" s="31"/>
      <c r="GO89" s="31"/>
      <c r="GP89" s="31"/>
      <c r="GQ89" s="31"/>
      <c r="GR89" s="31"/>
      <c r="GS89" s="31"/>
      <c r="GT89" s="31"/>
      <c r="GU89" s="31"/>
      <c r="GV89" s="31"/>
      <c r="GW89" s="31"/>
      <c r="GX89" s="31"/>
      <c r="GY89" s="31"/>
      <c r="GZ89" s="31"/>
      <c r="HA89" s="31"/>
      <c r="HB89" s="31"/>
      <c r="HC89" s="31"/>
      <c r="HD89" s="31"/>
      <c r="HE89" s="31"/>
      <c r="HF89" s="31"/>
      <c r="HG89" s="31"/>
      <c r="HH89" s="31"/>
      <c r="HI89" s="31"/>
      <c r="HJ89" s="31"/>
      <c r="HK89" s="31"/>
      <c r="HL89" s="31"/>
      <c r="HM89" s="31"/>
      <c r="HN89" s="31"/>
      <c r="HO89" s="31"/>
      <c r="HP89" s="31"/>
      <c r="HQ89" s="31"/>
      <c r="HR89" s="31"/>
      <c r="HS89" s="31"/>
      <c r="HT89" s="31"/>
      <c r="HU89" s="31"/>
      <c r="HV89" s="31"/>
      <c r="HW89" s="31"/>
      <c r="HX89" s="31"/>
      <c r="HY89" s="31"/>
      <c r="HZ89" s="31"/>
      <c r="IA89" s="31"/>
      <c r="IB89" s="31"/>
      <c r="IC89" s="31"/>
      <c r="ID89" s="31"/>
      <c r="IE89" s="31"/>
      <c r="IF89" s="31"/>
      <c r="IG89" s="31"/>
      <c r="IH89" s="31"/>
      <c r="II89" s="31"/>
      <c r="IJ89" s="31"/>
      <c r="IK89" s="31"/>
      <c r="IL89" s="31"/>
      <c r="IM89" s="31"/>
      <c r="IN89" s="31"/>
      <c r="IO89" s="31"/>
      <c r="IP89" s="31"/>
      <c r="IQ89" s="31"/>
      <c r="IR89" s="31"/>
      <c r="IS89" s="31"/>
    </row>
    <row r="90" spans="1:253" ht="11.25" thickBot="1">
      <c r="A90" s="148"/>
      <c r="B90" s="149" t="s">
        <v>51</v>
      </c>
      <c r="C90" s="150">
        <f aca="true" t="shared" si="37" ref="C90:R90">(C88/$S88)</f>
        <v>0.021994051209631806</v>
      </c>
      <c r="D90" s="150">
        <f t="shared" si="37"/>
        <v>0.061871384322411724</v>
      </c>
      <c r="E90" s="150">
        <f t="shared" si="37"/>
        <v>0.015664191022952023</v>
      </c>
      <c r="F90" s="150">
        <f t="shared" si="37"/>
        <v>0.022071632239942063</v>
      </c>
      <c r="G90" s="150">
        <f t="shared" si="37"/>
        <v>0.07320949304727009</v>
      </c>
      <c r="H90" s="150">
        <f t="shared" si="37"/>
        <v>0.03981205568199023</v>
      </c>
      <c r="I90" s="150">
        <f t="shared" si="37"/>
        <v>0.025111988388136185</v>
      </c>
      <c r="J90" s="150">
        <f t="shared" si="37"/>
        <v>0.06967938528482662</v>
      </c>
      <c r="K90" s="150">
        <f t="shared" si="37"/>
        <v>0.027508114394767143</v>
      </c>
      <c r="L90" s="150">
        <f t="shared" si="37"/>
        <v>0.03410421080440592</v>
      </c>
      <c r="M90" s="150">
        <f t="shared" si="37"/>
        <v>0.003614182359167361</v>
      </c>
      <c r="N90" s="150">
        <f t="shared" si="37"/>
        <v>0.009832626616855316</v>
      </c>
      <c r="O90" s="150">
        <f>(O88/$S88)</f>
        <v>0.011938934501446185</v>
      </c>
      <c r="P90" s="150">
        <f>(P88/$S88)</f>
        <v>0.009012044882163985</v>
      </c>
      <c r="Q90" s="150">
        <f t="shared" si="37"/>
        <v>0.5745757052440333</v>
      </c>
      <c r="R90" s="150">
        <f t="shared" si="37"/>
        <v>0</v>
      </c>
      <c r="S90" s="150">
        <f>SUM(C90:R90)</f>
        <v>1</v>
      </c>
      <c r="T90" s="23"/>
      <c r="U90" s="23"/>
      <c r="V90" s="31"/>
      <c r="W90" s="88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  <c r="CO90" s="31"/>
      <c r="CP90" s="31"/>
      <c r="CQ90" s="31"/>
      <c r="CR90" s="31"/>
      <c r="CS90" s="31"/>
      <c r="CT90" s="31"/>
      <c r="CU90" s="31"/>
      <c r="CV90" s="31"/>
      <c r="CW90" s="31"/>
      <c r="CX90" s="31"/>
      <c r="CY90" s="31"/>
      <c r="CZ90" s="31"/>
      <c r="DA90" s="31"/>
      <c r="DB90" s="31"/>
      <c r="DC90" s="31"/>
      <c r="DD90" s="31"/>
      <c r="DE90" s="31"/>
      <c r="DF90" s="31"/>
      <c r="DG90" s="31"/>
      <c r="DH90" s="31"/>
      <c r="DI90" s="31"/>
      <c r="DJ90" s="31"/>
      <c r="DK90" s="31"/>
      <c r="DL90" s="31"/>
      <c r="DM90" s="31"/>
      <c r="DN90" s="31"/>
      <c r="DO90" s="31"/>
      <c r="DP90" s="31"/>
      <c r="DQ90" s="31"/>
      <c r="DR90" s="31"/>
      <c r="DS90" s="31"/>
      <c r="DT90" s="31"/>
      <c r="DU90" s="31"/>
      <c r="DV90" s="31"/>
      <c r="DW90" s="31"/>
      <c r="DX90" s="31"/>
      <c r="DY90" s="31"/>
      <c r="DZ90" s="31"/>
      <c r="EA90" s="31"/>
      <c r="EB90" s="31"/>
      <c r="EC90" s="31"/>
      <c r="ED90" s="31"/>
      <c r="EE90" s="31"/>
      <c r="EF90" s="31"/>
      <c r="EG90" s="31"/>
      <c r="EH90" s="31"/>
      <c r="EI90" s="31"/>
      <c r="EJ90" s="31"/>
      <c r="EK90" s="31"/>
      <c r="EL90" s="31"/>
      <c r="EM90" s="31"/>
      <c r="EN90" s="31"/>
      <c r="EO90" s="31"/>
      <c r="EP90" s="31"/>
      <c r="EQ90" s="31"/>
      <c r="ER90" s="31"/>
      <c r="ES90" s="31"/>
      <c r="ET90" s="31"/>
      <c r="EU90" s="31"/>
      <c r="EV90" s="31"/>
      <c r="EW90" s="31"/>
      <c r="EX90" s="31"/>
      <c r="EY90" s="31"/>
      <c r="EZ90" s="31"/>
      <c r="FA90" s="31"/>
      <c r="FB90" s="31"/>
      <c r="FC90" s="31"/>
      <c r="FD90" s="31"/>
      <c r="FE90" s="31"/>
      <c r="FF90" s="31"/>
      <c r="FG90" s="31"/>
      <c r="FH90" s="31"/>
      <c r="FI90" s="31"/>
      <c r="FJ90" s="31"/>
      <c r="FK90" s="31"/>
      <c r="FL90" s="31"/>
      <c r="FM90" s="31"/>
      <c r="FN90" s="31"/>
      <c r="FO90" s="31"/>
      <c r="FP90" s="31"/>
      <c r="FQ90" s="31"/>
      <c r="FR90" s="31"/>
      <c r="FS90" s="31"/>
      <c r="FT90" s="31"/>
      <c r="FU90" s="31"/>
      <c r="FV90" s="31"/>
      <c r="FW90" s="31"/>
      <c r="FX90" s="31"/>
      <c r="FY90" s="31"/>
      <c r="FZ90" s="31"/>
      <c r="GA90" s="31"/>
      <c r="GB90" s="31"/>
      <c r="GC90" s="31"/>
      <c r="GD90" s="31"/>
      <c r="GE90" s="31"/>
      <c r="GF90" s="31"/>
      <c r="GG90" s="31"/>
      <c r="GH90" s="31"/>
      <c r="GI90" s="31"/>
      <c r="GJ90" s="31"/>
      <c r="GK90" s="31"/>
      <c r="GL90" s="31"/>
      <c r="GM90" s="31"/>
      <c r="GN90" s="31"/>
      <c r="GO90" s="31"/>
      <c r="GP90" s="31"/>
      <c r="GQ90" s="31"/>
      <c r="GR90" s="31"/>
      <c r="GS90" s="31"/>
      <c r="GT90" s="31"/>
      <c r="GU90" s="31"/>
      <c r="GV90" s="31"/>
      <c r="GW90" s="31"/>
      <c r="GX90" s="31"/>
      <c r="GY90" s="31"/>
      <c r="GZ90" s="31"/>
      <c r="HA90" s="31"/>
      <c r="HB90" s="31"/>
      <c r="HC90" s="31"/>
      <c r="HD90" s="31"/>
      <c r="HE90" s="31"/>
      <c r="HF90" s="31"/>
      <c r="HG90" s="31"/>
      <c r="HH90" s="31"/>
      <c r="HI90" s="31"/>
      <c r="HJ90" s="31"/>
      <c r="HK90" s="31"/>
      <c r="HL90" s="31"/>
      <c r="HM90" s="31"/>
      <c r="HN90" s="31"/>
      <c r="HO90" s="31"/>
      <c r="HP90" s="31"/>
      <c r="HQ90" s="31"/>
      <c r="HR90" s="31"/>
      <c r="HS90" s="31"/>
      <c r="HT90" s="31"/>
      <c r="HU90" s="31"/>
      <c r="HV90" s="31"/>
      <c r="HW90" s="31"/>
      <c r="HX90" s="31"/>
      <c r="HY90" s="31"/>
      <c r="HZ90" s="31"/>
      <c r="IA90" s="31"/>
      <c r="IB90" s="31"/>
      <c r="IC90" s="31"/>
      <c r="ID90" s="31"/>
      <c r="IE90" s="31"/>
      <c r="IF90" s="31"/>
      <c r="IG90" s="31"/>
      <c r="IH90" s="31"/>
      <c r="II90" s="31"/>
      <c r="IJ90" s="31"/>
      <c r="IK90" s="31"/>
      <c r="IL90" s="31"/>
      <c r="IM90" s="31"/>
      <c r="IN90" s="31"/>
      <c r="IO90" s="31"/>
      <c r="IP90" s="31"/>
      <c r="IQ90" s="31"/>
      <c r="IR90" s="31"/>
      <c r="IS90" s="31"/>
    </row>
    <row r="91" spans="2:253" ht="10.5">
      <c r="B91" s="21" t="str">
        <f>+B29</f>
        <v>Fuente: Superintendencia de Salud, Archivo Maestro de Beneficiarios.</v>
      </c>
      <c r="C91" s="14"/>
      <c r="D91" s="14"/>
      <c r="E91" s="14"/>
      <c r="F91" s="14"/>
      <c r="G91" s="14"/>
      <c r="H91" s="14"/>
      <c r="I91" s="14"/>
      <c r="J91" s="14"/>
      <c r="K91" s="21" t="s">
        <v>1</v>
      </c>
      <c r="L91" s="21" t="s">
        <v>1</v>
      </c>
      <c r="M91" s="21" t="s">
        <v>1</v>
      </c>
      <c r="N91" s="21" t="s">
        <v>1</v>
      </c>
      <c r="O91" s="21"/>
      <c r="P91" s="21"/>
      <c r="Q91" s="21" t="s">
        <v>1</v>
      </c>
      <c r="R91" s="21"/>
      <c r="S91" s="21" t="s">
        <v>1</v>
      </c>
      <c r="T91" s="31"/>
      <c r="U91" s="31"/>
      <c r="V91" s="31"/>
      <c r="W91" s="88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  <c r="CO91" s="31"/>
      <c r="CP91" s="31"/>
      <c r="CQ91" s="31"/>
      <c r="CR91" s="31"/>
      <c r="CS91" s="31"/>
      <c r="CT91" s="31"/>
      <c r="CU91" s="31"/>
      <c r="CV91" s="31"/>
      <c r="CW91" s="31"/>
      <c r="CX91" s="31"/>
      <c r="CY91" s="31"/>
      <c r="CZ91" s="31"/>
      <c r="DA91" s="31"/>
      <c r="DB91" s="31"/>
      <c r="DC91" s="31"/>
      <c r="DD91" s="31"/>
      <c r="DE91" s="31"/>
      <c r="DF91" s="31"/>
      <c r="DG91" s="31"/>
      <c r="DH91" s="31"/>
      <c r="DI91" s="31"/>
      <c r="DJ91" s="31"/>
      <c r="DK91" s="31"/>
      <c r="DL91" s="31"/>
      <c r="DM91" s="31"/>
      <c r="DN91" s="31"/>
      <c r="DO91" s="31"/>
      <c r="DP91" s="31"/>
      <c r="DQ91" s="31"/>
      <c r="DR91" s="31"/>
      <c r="DS91" s="31"/>
      <c r="DT91" s="31"/>
      <c r="DU91" s="31"/>
      <c r="DV91" s="31"/>
      <c r="DW91" s="31"/>
      <c r="DX91" s="31"/>
      <c r="DY91" s="31"/>
      <c r="DZ91" s="31"/>
      <c r="EA91" s="31"/>
      <c r="EB91" s="31"/>
      <c r="EC91" s="31"/>
      <c r="ED91" s="31"/>
      <c r="EE91" s="31"/>
      <c r="EF91" s="31"/>
      <c r="EG91" s="31"/>
      <c r="EH91" s="31"/>
      <c r="EI91" s="31"/>
      <c r="EJ91" s="31"/>
      <c r="EK91" s="31"/>
      <c r="EL91" s="31"/>
      <c r="EM91" s="31"/>
      <c r="EN91" s="31"/>
      <c r="EO91" s="31"/>
      <c r="EP91" s="31"/>
      <c r="EQ91" s="31"/>
      <c r="ER91" s="31"/>
      <c r="ES91" s="31"/>
      <c r="ET91" s="31"/>
      <c r="EU91" s="31"/>
      <c r="EV91" s="31"/>
      <c r="EW91" s="31"/>
      <c r="EX91" s="31"/>
      <c r="EY91" s="31"/>
      <c r="EZ91" s="31"/>
      <c r="FA91" s="31"/>
      <c r="FB91" s="31"/>
      <c r="FC91" s="31"/>
      <c r="FD91" s="31"/>
      <c r="FE91" s="31"/>
      <c r="FF91" s="31"/>
      <c r="FG91" s="31"/>
      <c r="FH91" s="31"/>
      <c r="FI91" s="31"/>
      <c r="FJ91" s="31"/>
      <c r="FK91" s="31"/>
      <c r="FL91" s="31"/>
      <c r="FM91" s="31"/>
      <c r="FN91" s="31"/>
      <c r="FO91" s="31"/>
      <c r="FP91" s="31"/>
      <c r="FQ91" s="31"/>
      <c r="FR91" s="31"/>
      <c r="FS91" s="31"/>
      <c r="FT91" s="31"/>
      <c r="FU91" s="31"/>
      <c r="FV91" s="31"/>
      <c r="FW91" s="31"/>
      <c r="FX91" s="31"/>
      <c r="FY91" s="31"/>
      <c r="FZ91" s="31"/>
      <c r="GA91" s="31"/>
      <c r="GB91" s="31"/>
      <c r="GC91" s="31"/>
      <c r="GD91" s="31"/>
      <c r="GE91" s="31"/>
      <c r="GF91" s="31"/>
      <c r="GG91" s="31"/>
      <c r="GH91" s="31"/>
      <c r="GI91" s="31"/>
      <c r="GJ91" s="31"/>
      <c r="GK91" s="31"/>
      <c r="GL91" s="31"/>
      <c r="GM91" s="31"/>
      <c r="GN91" s="31"/>
      <c r="GO91" s="31"/>
      <c r="GP91" s="31"/>
      <c r="GQ91" s="31"/>
      <c r="GR91" s="31"/>
      <c r="GS91" s="31"/>
      <c r="GT91" s="31"/>
      <c r="GU91" s="31"/>
      <c r="GV91" s="31"/>
      <c r="GW91" s="31"/>
      <c r="GX91" s="31"/>
      <c r="GY91" s="31"/>
      <c r="GZ91" s="31"/>
      <c r="HA91" s="31"/>
      <c r="HB91" s="31"/>
      <c r="HC91" s="31"/>
      <c r="HD91" s="31"/>
      <c r="HE91" s="31"/>
      <c r="HF91" s="31"/>
      <c r="HG91" s="31"/>
      <c r="HH91" s="31"/>
      <c r="HI91" s="31"/>
      <c r="HJ91" s="31"/>
      <c r="HK91" s="31"/>
      <c r="HL91" s="31"/>
      <c r="HM91" s="31"/>
      <c r="HN91" s="31"/>
      <c r="HO91" s="31"/>
      <c r="HP91" s="31"/>
      <c r="HQ91" s="31"/>
      <c r="HR91" s="31"/>
      <c r="HS91" s="31"/>
      <c r="HT91" s="31"/>
      <c r="HU91" s="31"/>
      <c r="HV91" s="31"/>
      <c r="HW91" s="31"/>
      <c r="HX91" s="31"/>
      <c r="HY91" s="31"/>
      <c r="HZ91" s="31"/>
      <c r="IA91" s="31"/>
      <c r="IB91" s="31"/>
      <c r="IC91" s="31"/>
      <c r="ID91" s="31"/>
      <c r="IE91" s="31"/>
      <c r="IF91" s="31"/>
      <c r="IG91" s="31"/>
      <c r="IH91" s="31"/>
      <c r="II91" s="31"/>
      <c r="IJ91" s="31"/>
      <c r="IK91" s="31"/>
      <c r="IL91" s="31"/>
      <c r="IM91" s="31"/>
      <c r="IN91" s="31"/>
      <c r="IO91" s="31"/>
      <c r="IP91" s="31"/>
      <c r="IQ91" s="31"/>
      <c r="IR91" s="31"/>
      <c r="IS91" s="31"/>
    </row>
    <row r="92" spans="2:253" ht="10.5">
      <c r="B92" s="21" t="str">
        <f>+B61</f>
        <v>(*) Información que presenta error en en campo región</v>
      </c>
      <c r="C92" s="14"/>
      <c r="D92" s="14"/>
      <c r="E92" s="14"/>
      <c r="F92" s="14"/>
      <c r="G92" s="14"/>
      <c r="H92" s="14"/>
      <c r="I92" s="14"/>
      <c r="J92" s="14"/>
      <c r="K92" s="21" t="s">
        <v>1</v>
      </c>
      <c r="L92" s="21" t="s">
        <v>1</v>
      </c>
      <c r="M92" s="21" t="s">
        <v>1</v>
      </c>
      <c r="N92" s="21" t="s">
        <v>1</v>
      </c>
      <c r="O92" s="21"/>
      <c r="P92" s="21"/>
      <c r="Q92" s="21" t="s">
        <v>1</v>
      </c>
      <c r="R92" s="21"/>
      <c r="S92" s="21" t="s">
        <v>1</v>
      </c>
      <c r="T92" s="31"/>
      <c r="U92" s="31"/>
      <c r="V92" s="31"/>
      <c r="W92" s="88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  <c r="CO92" s="31"/>
      <c r="CP92" s="31"/>
      <c r="CQ92" s="31"/>
      <c r="CR92" s="31"/>
      <c r="CS92" s="31"/>
      <c r="CT92" s="31"/>
      <c r="CU92" s="31"/>
      <c r="CV92" s="31"/>
      <c r="CW92" s="31"/>
      <c r="CX92" s="31"/>
      <c r="CY92" s="31"/>
      <c r="CZ92" s="31"/>
      <c r="DA92" s="31"/>
      <c r="DB92" s="31"/>
      <c r="DC92" s="31"/>
      <c r="DD92" s="31"/>
      <c r="DE92" s="31"/>
      <c r="DF92" s="31"/>
      <c r="DG92" s="31"/>
      <c r="DH92" s="31"/>
      <c r="DI92" s="31"/>
      <c r="DJ92" s="31"/>
      <c r="DK92" s="31"/>
      <c r="DL92" s="31"/>
      <c r="DM92" s="31"/>
      <c r="DN92" s="31"/>
      <c r="DO92" s="31"/>
      <c r="DP92" s="31"/>
      <c r="DQ92" s="31"/>
      <c r="DR92" s="31"/>
      <c r="DS92" s="31"/>
      <c r="DT92" s="31"/>
      <c r="DU92" s="31"/>
      <c r="DV92" s="31"/>
      <c r="DW92" s="31"/>
      <c r="DX92" s="31"/>
      <c r="DY92" s="31"/>
      <c r="DZ92" s="31"/>
      <c r="EA92" s="31"/>
      <c r="EB92" s="31"/>
      <c r="EC92" s="31"/>
      <c r="ED92" s="31"/>
      <c r="EE92" s="31"/>
      <c r="EF92" s="31"/>
      <c r="EG92" s="31"/>
      <c r="EH92" s="31"/>
      <c r="EI92" s="31"/>
      <c r="EJ92" s="31"/>
      <c r="EK92" s="31"/>
      <c r="EL92" s="31"/>
      <c r="EM92" s="31"/>
      <c r="EN92" s="31"/>
      <c r="EO92" s="31"/>
      <c r="EP92" s="31"/>
      <c r="EQ92" s="31"/>
      <c r="ER92" s="31"/>
      <c r="ES92" s="31"/>
      <c r="ET92" s="31"/>
      <c r="EU92" s="31"/>
      <c r="EV92" s="31"/>
      <c r="EW92" s="31"/>
      <c r="EX92" s="31"/>
      <c r="EY92" s="31"/>
      <c r="EZ92" s="31"/>
      <c r="FA92" s="31"/>
      <c r="FB92" s="31"/>
      <c r="FC92" s="31"/>
      <c r="FD92" s="31"/>
      <c r="FE92" s="31"/>
      <c r="FF92" s="31"/>
      <c r="FG92" s="31"/>
      <c r="FH92" s="31"/>
      <c r="FI92" s="31"/>
      <c r="FJ92" s="31"/>
      <c r="FK92" s="31"/>
      <c r="FL92" s="31"/>
      <c r="FM92" s="31"/>
      <c r="FN92" s="31"/>
      <c r="FO92" s="31"/>
      <c r="FP92" s="31"/>
      <c r="FQ92" s="31"/>
      <c r="FR92" s="31"/>
      <c r="FS92" s="31"/>
      <c r="FT92" s="31"/>
      <c r="FU92" s="31"/>
      <c r="FV92" s="31"/>
      <c r="FW92" s="31"/>
      <c r="FX92" s="31"/>
      <c r="FY92" s="31"/>
      <c r="FZ92" s="31"/>
      <c r="GA92" s="31"/>
      <c r="GB92" s="31"/>
      <c r="GC92" s="31"/>
      <c r="GD92" s="31"/>
      <c r="GE92" s="31"/>
      <c r="GF92" s="31"/>
      <c r="GG92" s="31"/>
      <c r="GH92" s="31"/>
      <c r="GI92" s="31"/>
      <c r="GJ92" s="31"/>
      <c r="GK92" s="31"/>
      <c r="GL92" s="31"/>
      <c r="GM92" s="31"/>
      <c r="GN92" s="31"/>
      <c r="GO92" s="31"/>
      <c r="GP92" s="31"/>
      <c r="GQ92" s="31"/>
      <c r="GR92" s="31"/>
      <c r="GS92" s="31"/>
      <c r="GT92" s="31"/>
      <c r="GU92" s="31"/>
      <c r="GV92" s="31"/>
      <c r="GW92" s="31"/>
      <c r="GX92" s="31"/>
      <c r="GY92" s="31"/>
      <c r="GZ92" s="31"/>
      <c r="HA92" s="31"/>
      <c r="HB92" s="31"/>
      <c r="HC92" s="31"/>
      <c r="HD92" s="31"/>
      <c r="HE92" s="31"/>
      <c r="HF92" s="31"/>
      <c r="HG92" s="31"/>
      <c r="HH92" s="31"/>
      <c r="HI92" s="31"/>
      <c r="HJ92" s="31"/>
      <c r="HK92" s="31"/>
      <c r="HL92" s="31"/>
      <c r="HM92" s="31"/>
      <c r="HN92" s="31"/>
      <c r="HO92" s="31"/>
      <c r="HP92" s="31"/>
      <c r="HQ92" s="31"/>
      <c r="HR92" s="31"/>
      <c r="HS92" s="31"/>
      <c r="HT92" s="31"/>
      <c r="HU92" s="31"/>
      <c r="HV92" s="31"/>
      <c r="HW92" s="31"/>
      <c r="HX92" s="31"/>
      <c r="HY92" s="31"/>
      <c r="HZ92" s="31"/>
      <c r="IA92" s="31"/>
      <c r="IB92" s="31"/>
      <c r="IC92" s="31"/>
      <c r="ID92" s="31"/>
      <c r="IE92" s="31"/>
      <c r="IF92" s="31"/>
      <c r="IG92" s="31"/>
      <c r="IH92" s="31"/>
      <c r="II92" s="31"/>
      <c r="IJ92" s="31"/>
      <c r="IK92" s="31"/>
      <c r="IL92" s="31"/>
      <c r="IM92" s="31"/>
      <c r="IN92" s="31"/>
      <c r="IO92" s="31"/>
      <c r="IP92" s="31"/>
      <c r="IQ92" s="31"/>
      <c r="IR92" s="31"/>
      <c r="IS92" s="31"/>
    </row>
    <row r="93" spans="3:253" ht="10.5"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88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  <c r="CO93" s="31"/>
      <c r="CP93" s="31"/>
      <c r="CQ93" s="31"/>
      <c r="CR93" s="31"/>
      <c r="CS93" s="31"/>
      <c r="CT93" s="31"/>
      <c r="CU93" s="31"/>
      <c r="CV93" s="31"/>
      <c r="CW93" s="31"/>
      <c r="CX93" s="31"/>
      <c r="CY93" s="31"/>
      <c r="CZ93" s="31"/>
      <c r="DA93" s="31"/>
      <c r="DB93" s="31"/>
      <c r="DC93" s="31"/>
      <c r="DD93" s="31"/>
      <c r="DE93" s="31"/>
      <c r="DF93" s="31"/>
      <c r="DG93" s="31"/>
      <c r="DH93" s="31"/>
      <c r="DI93" s="31"/>
      <c r="DJ93" s="31"/>
      <c r="DK93" s="31"/>
      <c r="DL93" s="31"/>
      <c r="DM93" s="31"/>
      <c r="DN93" s="31"/>
      <c r="DO93" s="31"/>
      <c r="DP93" s="31"/>
      <c r="DQ93" s="31"/>
      <c r="DR93" s="31"/>
      <c r="DS93" s="31"/>
      <c r="DT93" s="31"/>
      <c r="DU93" s="31"/>
      <c r="DV93" s="31"/>
      <c r="DW93" s="31"/>
      <c r="DX93" s="31"/>
      <c r="DY93" s="31"/>
      <c r="DZ93" s="31"/>
      <c r="EA93" s="31"/>
      <c r="EB93" s="31"/>
      <c r="EC93" s="31"/>
      <c r="ED93" s="31"/>
      <c r="EE93" s="31"/>
      <c r="EF93" s="31"/>
      <c r="EG93" s="31"/>
      <c r="EH93" s="31"/>
      <c r="EI93" s="31"/>
      <c r="EJ93" s="31"/>
      <c r="EK93" s="31"/>
      <c r="EL93" s="31"/>
      <c r="EM93" s="31"/>
      <c r="EN93" s="31"/>
      <c r="EO93" s="31"/>
      <c r="EP93" s="31"/>
      <c r="EQ93" s="31"/>
      <c r="ER93" s="31"/>
      <c r="ES93" s="31"/>
      <c r="ET93" s="31"/>
      <c r="EU93" s="31"/>
      <c r="EV93" s="31"/>
      <c r="EW93" s="31"/>
      <c r="EX93" s="31"/>
      <c r="EY93" s="31"/>
      <c r="EZ93" s="31"/>
      <c r="FA93" s="31"/>
      <c r="FB93" s="31"/>
      <c r="FC93" s="31"/>
      <c r="FD93" s="31"/>
      <c r="FE93" s="31"/>
      <c r="FF93" s="31"/>
      <c r="FG93" s="31"/>
      <c r="FH93" s="31"/>
      <c r="FI93" s="31"/>
      <c r="FJ93" s="31"/>
      <c r="FK93" s="31"/>
      <c r="FL93" s="31"/>
      <c r="FM93" s="31"/>
      <c r="FN93" s="31"/>
      <c r="FO93" s="31"/>
      <c r="FP93" s="31"/>
      <c r="FQ93" s="31"/>
      <c r="FR93" s="31"/>
      <c r="FS93" s="31"/>
      <c r="FT93" s="31"/>
      <c r="FU93" s="31"/>
      <c r="FV93" s="31"/>
      <c r="FW93" s="31"/>
      <c r="FX93" s="31"/>
      <c r="FY93" s="31"/>
      <c r="FZ93" s="31"/>
      <c r="GA93" s="31"/>
      <c r="GB93" s="31"/>
      <c r="GC93" s="31"/>
      <c r="GD93" s="31"/>
      <c r="GE93" s="31"/>
      <c r="GF93" s="31"/>
      <c r="GG93" s="31"/>
      <c r="GH93" s="31"/>
      <c r="GI93" s="31"/>
      <c r="GJ93" s="31"/>
      <c r="GK93" s="31"/>
      <c r="GL93" s="31"/>
      <c r="GM93" s="31"/>
      <c r="GN93" s="31"/>
      <c r="GO93" s="31"/>
      <c r="GP93" s="31"/>
      <c r="GQ93" s="31"/>
      <c r="GR93" s="31"/>
      <c r="GS93" s="31"/>
      <c r="GT93" s="31"/>
      <c r="GU93" s="31"/>
      <c r="GV93" s="31"/>
      <c r="GW93" s="31"/>
      <c r="GX93" s="31"/>
      <c r="GY93" s="31"/>
      <c r="GZ93" s="31"/>
      <c r="HA93" s="31"/>
      <c r="HB93" s="31"/>
      <c r="HC93" s="31"/>
      <c r="HD93" s="31"/>
      <c r="HE93" s="31"/>
      <c r="HF93" s="31"/>
      <c r="HG93" s="31"/>
      <c r="HH93" s="31"/>
      <c r="HI93" s="31"/>
      <c r="HJ93" s="31"/>
      <c r="HK93" s="31"/>
      <c r="HL93" s="31"/>
      <c r="HM93" s="31"/>
      <c r="HN93" s="31"/>
      <c r="HO93" s="31"/>
      <c r="HP93" s="31"/>
      <c r="HQ93" s="31"/>
      <c r="HR93" s="31"/>
      <c r="HS93" s="31"/>
      <c r="HT93" s="31"/>
      <c r="HU93" s="31"/>
      <c r="HV93" s="31"/>
      <c r="HW93" s="31"/>
      <c r="HX93" s="31"/>
      <c r="HY93" s="31"/>
      <c r="HZ93" s="31"/>
      <c r="IA93" s="31"/>
      <c r="IB93" s="31"/>
      <c r="IC93" s="31"/>
      <c r="ID93" s="31"/>
      <c r="IE93" s="31"/>
      <c r="IF93" s="31"/>
      <c r="IG93" s="31"/>
      <c r="IH93" s="31"/>
      <c r="II93" s="31"/>
      <c r="IJ93" s="31"/>
      <c r="IK93" s="31"/>
      <c r="IL93" s="31"/>
      <c r="IM93" s="31"/>
      <c r="IN93" s="31"/>
      <c r="IO93" s="31"/>
      <c r="IP93" s="31"/>
      <c r="IQ93" s="31"/>
      <c r="IR93" s="31"/>
      <c r="IS93" s="31"/>
    </row>
    <row r="94" spans="1:21" ht="14.25">
      <c r="A94" s="10" t="s">
        <v>224</v>
      </c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</row>
    <row r="95" ht="10.5"/>
    <row r="96" ht="10.5"/>
    <row r="97" ht="10.5"/>
    <row r="98" ht="10.5"/>
    <row r="99" ht="10.5"/>
    <row r="100" ht="10.5"/>
    <row r="101" ht="10.5"/>
    <row r="102" ht="10.5"/>
    <row r="103" ht="10.5"/>
    <row r="104" ht="10.5"/>
    <row r="105" ht="10.5"/>
    <row r="106" ht="10.5"/>
    <row r="107" ht="10.5"/>
    <row r="108" ht="10.5"/>
    <row r="109" ht="10.5"/>
    <row r="110" ht="10.5"/>
  </sheetData>
  <sheetProtection/>
  <mergeCells count="14">
    <mergeCell ref="Z5:AA5"/>
    <mergeCell ref="Z6:AA6"/>
    <mergeCell ref="B2:U2"/>
    <mergeCell ref="B3:U3"/>
    <mergeCell ref="T5:U5"/>
    <mergeCell ref="B33:S33"/>
    <mergeCell ref="B34:S34"/>
    <mergeCell ref="A1:U1"/>
    <mergeCell ref="A32:S32"/>
    <mergeCell ref="A94:U94"/>
    <mergeCell ref="B64:S64"/>
    <mergeCell ref="B65:S65"/>
    <mergeCell ref="A63:S63"/>
    <mergeCell ref="T63:U63"/>
  </mergeCells>
  <hyperlinks>
    <hyperlink ref="A1" location="Indice!A1" display="Volver"/>
    <hyperlink ref="A32" location="Indice!A1" display="Volver"/>
    <hyperlink ref="A63" location="Indice!A1" display="Volver"/>
    <hyperlink ref="A94" location="Indice!A1" display="Volver"/>
  </hyperlinks>
  <printOptions horizontalCentered="1" verticalCentered="1"/>
  <pageMargins left="0.5905511811023623" right="0.5905511811023623" top="0.3937007874015748" bottom="0.3937007874015748" header="0" footer="0"/>
  <pageSetup fitToHeight="1" fitToWidth="1" horizontalDpi="600" verticalDpi="600" orientation="landscape" scale="86" r:id="rId2"/>
  <ignoredErrors>
    <ignoredError sqref="T11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AE31"/>
  <sheetViews>
    <sheetView showGridLines="0" zoomScalePageLayoutView="0" workbookViewId="0" topLeftCell="A1">
      <selection activeCell="B3" sqref="B3:G3"/>
    </sheetView>
  </sheetViews>
  <sheetFormatPr defaultColWidth="0" defaultRowHeight="15" zeroHeight="1"/>
  <cols>
    <col min="1" max="1" width="4.59765625" style="71" bestFit="1" customWidth="1"/>
    <col min="2" max="2" width="26.19921875" style="71" customWidth="1"/>
    <col min="3" max="3" width="12.09765625" style="71" bestFit="1" customWidth="1"/>
    <col min="4" max="4" width="10.59765625" style="71" customWidth="1"/>
    <col min="5" max="5" width="1.69921875" style="71" customWidth="1"/>
    <col min="6" max="6" width="12.09765625" style="71" bestFit="1" customWidth="1"/>
    <col min="7" max="7" width="10.59765625" style="71" customWidth="1"/>
    <col min="8" max="8" width="11.09765625" style="71" hidden="1" customWidth="1"/>
    <col min="9" max="9" width="10.59765625" style="71" hidden="1" customWidth="1"/>
    <col min="10" max="10" width="11.09765625" style="71" hidden="1" customWidth="1"/>
    <col min="11" max="16384" width="0" style="71" hidden="1" customWidth="1"/>
  </cols>
  <sheetData>
    <row r="1" spans="1:7" ht="14.25">
      <c r="A1" s="10" t="s">
        <v>224</v>
      </c>
      <c r="B1" s="10"/>
      <c r="C1" s="10"/>
      <c r="D1" s="10"/>
      <c r="E1" s="10"/>
      <c r="F1" s="10"/>
      <c r="G1" s="10"/>
    </row>
    <row r="2" spans="2:31" ht="13.5">
      <c r="B2" s="72" t="s">
        <v>176</v>
      </c>
      <c r="C2" s="72"/>
      <c r="D2" s="72"/>
      <c r="E2" s="72"/>
      <c r="F2" s="72"/>
      <c r="G2" s="72"/>
      <c r="H2" s="73"/>
      <c r="I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</row>
    <row r="3" spans="2:31" ht="13.5">
      <c r="B3" s="72" t="s">
        <v>265</v>
      </c>
      <c r="C3" s="72"/>
      <c r="D3" s="72"/>
      <c r="E3" s="72"/>
      <c r="F3" s="72"/>
      <c r="G3" s="72"/>
      <c r="H3" s="73"/>
      <c r="I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</row>
    <row r="4" spans="2:31" ht="14.25" thickBot="1">
      <c r="B4" s="74" t="s">
        <v>249</v>
      </c>
      <c r="C4" s="74"/>
      <c r="D4" s="74"/>
      <c r="E4" s="74"/>
      <c r="F4" s="74"/>
      <c r="G4" s="74"/>
      <c r="H4" s="75" t="s">
        <v>1</v>
      </c>
      <c r="I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</row>
    <row r="5" spans="1:31" ht="11.25" thickBot="1">
      <c r="A5" s="76"/>
      <c r="B5" s="73"/>
      <c r="C5" s="73"/>
      <c r="D5" s="73"/>
      <c r="E5" s="73"/>
      <c r="F5" s="73"/>
      <c r="G5" s="73"/>
      <c r="H5" s="73"/>
      <c r="I5" s="86" t="s">
        <v>135</v>
      </c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</row>
    <row r="6" spans="1:31" ht="10.5">
      <c r="A6" s="163" t="s">
        <v>1</v>
      </c>
      <c r="B6" s="163" t="s">
        <v>1</v>
      </c>
      <c r="C6" s="164" t="s">
        <v>168</v>
      </c>
      <c r="D6" s="164"/>
      <c r="E6" s="165"/>
      <c r="F6" s="164" t="s">
        <v>169</v>
      </c>
      <c r="G6" s="164"/>
      <c r="H6" s="73"/>
      <c r="I6" s="17" t="s">
        <v>137</v>
      </c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</row>
    <row r="7" spans="1:31" ht="10.5">
      <c r="A7" s="166" t="s">
        <v>37</v>
      </c>
      <c r="B7" s="167" t="s">
        <v>38</v>
      </c>
      <c r="C7" s="168" t="s">
        <v>225</v>
      </c>
      <c r="D7" s="168" t="s">
        <v>226</v>
      </c>
      <c r="E7" s="169"/>
      <c r="F7" s="168" t="str">
        <f>+C7</f>
        <v>Número</v>
      </c>
      <c r="G7" s="168" t="str">
        <f>+D7</f>
        <v>Porcentaje</v>
      </c>
      <c r="H7" s="73"/>
      <c r="I7" s="19" t="s">
        <v>73</v>
      </c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</row>
    <row r="8" spans="1:31" ht="10.5">
      <c r="A8" s="14">
        <v>67</v>
      </c>
      <c r="B8" s="21" t="str">
        <f>+'Cartera por region'!B7</f>
        <v>Colmena Golden Cross</v>
      </c>
      <c r="C8" s="77">
        <f>+'Cartera vigente por mes'!O6</f>
        <v>245744</v>
      </c>
      <c r="D8" s="78">
        <f aca="true" t="shared" si="0" ref="D8:D14">+C8/$C$16</f>
        <v>0.16600959265013848</v>
      </c>
      <c r="E8" s="79"/>
      <c r="F8" s="77">
        <f>+'Cartera vigente por mes'!O60</f>
        <v>463706</v>
      </c>
      <c r="G8" s="78">
        <f aca="true" t="shared" si="1" ref="G8:G14">+F8/$F$16</f>
        <v>0.16451660169935609</v>
      </c>
      <c r="H8" s="80"/>
      <c r="I8" s="81">
        <f aca="true" t="shared" si="2" ref="I8:I14">+C8/C$27</f>
        <v>0.16111201803711928</v>
      </c>
      <c r="J8" s="81">
        <f aca="true" t="shared" si="3" ref="J8:J14">+F8/F$27</f>
        <v>0.15847924775792532</v>
      </c>
      <c r="K8" s="80"/>
      <c r="L8" s="80"/>
      <c r="M8" s="80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</row>
    <row r="9" spans="1:31" ht="10.5">
      <c r="A9" s="14">
        <v>78</v>
      </c>
      <c r="B9" s="21" t="str">
        <f>+'Cartera por region'!B8</f>
        <v>Isapre Cruz Blanca S.A.</v>
      </c>
      <c r="C9" s="77">
        <f>+'Cartera vigente por mes'!O7</f>
        <v>299396</v>
      </c>
      <c r="D9" s="78">
        <f t="shared" si="0"/>
        <v>0.20225359724380193</v>
      </c>
      <c r="E9" s="79"/>
      <c r="F9" s="77">
        <f>+'Cartera vigente por mes'!O61</f>
        <v>567146</v>
      </c>
      <c r="G9" s="78">
        <f t="shared" si="1"/>
        <v>0.20121571122086626</v>
      </c>
      <c r="H9" s="80"/>
      <c r="I9" s="81">
        <f t="shared" si="2"/>
        <v>0.1962867608252546</v>
      </c>
      <c r="J9" s="81">
        <f t="shared" si="3"/>
        <v>0.19383159038036235</v>
      </c>
      <c r="K9" s="80"/>
      <c r="L9" s="80"/>
      <c r="M9" s="80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</row>
    <row r="10" spans="1:31" ht="10.5">
      <c r="A10" s="14">
        <v>80</v>
      </c>
      <c r="B10" s="21" t="str">
        <f>+'Cartera por region'!B9</f>
        <v>Vida Tres</v>
      </c>
      <c r="C10" s="77">
        <f>+'Cartera vigente por mes'!O8</f>
        <v>71901</v>
      </c>
      <c r="D10" s="78">
        <f t="shared" si="0"/>
        <v>0.048571911099101535</v>
      </c>
      <c r="E10" s="79"/>
      <c r="F10" s="77">
        <f>+'Cartera vigente por mes'!O62</f>
        <v>136870</v>
      </c>
      <c r="G10" s="78">
        <f t="shared" si="1"/>
        <v>0.0485596202649758</v>
      </c>
      <c r="H10" s="80"/>
      <c r="I10" s="81">
        <f t="shared" si="2"/>
        <v>0.047138954395171045</v>
      </c>
      <c r="J10" s="81">
        <f t="shared" si="3"/>
        <v>0.046777601843899445</v>
      </c>
      <c r="K10" s="80"/>
      <c r="L10" s="80"/>
      <c r="M10" s="80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</row>
    <row r="11" spans="1:31" ht="10.5">
      <c r="A11" s="14">
        <v>81</v>
      </c>
      <c r="B11" s="21" t="str">
        <f>+'Cartera por region'!B10</f>
        <v>Ferrosalud</v>
      </c>
      <c r="C11" s="77">
        <f>+'Cartera vigente por mes'!O9</f>
        <v>12014</v>
      </c>
      <c r="D11" s="78">
        <f t="shared" si="0"/>
        <v>0.008115922448152402</v>
      </c>
      <c r="E11" s="79"/>
      <c r="F11" s="77">
        <f>+'Cartera vigente por mes'!O63</f>
        <v>17144</v>
      </c>
      <c r="G11" s="78">
        <f t="shared" si="1"/>
        <v>0.006082458755189195</v>
      </c>
      <c r="H11" s="80"/>
      <c r="I11" s="81">
        <f t="shared" si="2"/>
        <v>0.007876488478652383</v>
      </c>
      <c r="J11" s="81">
        <f t="shared" si="3"/>
        <v>0.005859247505017989</v>
      </c>
      <c r="K11" s="80"/>
      <c r="L11" s="80"/>
      <c r="M11" s="80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</row>
    <row r="12" spans="1:31" ht="10.5">
      <c r="A12" s="14">
        <v>88</v>
      </c>
      <c r="B12" s="21" t="str">
        <f>+'Cartera por region'!B11</f>
        <v>Mas Vida</v>
      </c>
      <c r="C12" s="77">
        <f>+'Cartera vigente por mes'!O10</f>
        <v>204115</v>
      </c>
      <c r="D12" s="78">
        <f t="shared" si="0"/>
        <v>0.13788759035330675</v>
      </c>
      <c r="E12" s="79"/>
      <c r="F12" s="77">
        <f>+'Cartera vigente por mes'!O64</f>
        <v>392607</v>
      </c>
      <c r="G12" s="78">
        <f t="shared" si="1"/>
        <v>0.13929164048638382</v>
      </c>
      <c r="H12" s="80"/>
      <c r="I12" s="81">
        <f t="shared" si="2"/>
        <v>0.13381966421009914</v>
      </c>
      <c r="J12" s="81">
        <f t="shared" si="3"/>
        <v>0.13417998047145344</v>
      </c>
      <c r="K12" s="80"/>
      <c r="L12" s="80"/>
      <c r="M12" s="80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</row>
    <row r="13" spans="1:31" ht="10.5">
      <c r="A13" s="14">
        <v>99</v>
      </c>
      <c r="B13" s="21" t="str">
        <f>+'Cartera por region'!B12</f>
        <v>Isapre Banmédica</v>
      </c>
      <c r="C13" s="77">
        <f>+'Cartera vigente por mes'!O11</f>
        <v>316285</v>
      </c>
      <c r="D13" s="78">
        <f t="shared" si="0"/>
        <v>0.2136627710599203</v>
      </c>
      <c r="E13" s="79"/>
      <c r="F13" s="77">
        <f>+'Cartera vigente por mes'!O65</f>
        <v>601348</v>
      </c>
      <c r="G13" s="78">
        <f t="shared" si="1"/>
        <v>0.21335011709726506</v>
      </c>
      <c r="H13" s="80"/>
      <c r="I13" s="81">
        <f t="shared" si="2"/>
        <v>0.2073593439712476</v>
      </c>
      <c r="J13" s="81">
        <f t="shared" si="3"/>
        <v>0.2055206934582103</v>
      </c>
      <c r="K13" s="80"/>
      <c r="L13" s="80"/>
      <c r="M13" s="80"/>
      <c r="N13" s="73"/>
      <c r="O13" s="24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</row>
    <row r="14" spans="1:31" ht="10.5">
      <c r="A14" s="14">
        <v>107</v>
      </c>
      <c r="B14" s="21" t="str">
        <f>+'Cartera por region'!B13</f>
        <v>Consalud S.A.</v>
      </c>
      <c r="C14" s="77">
        <f>+'Cartera vigente por mes'!O12</f>
        <v>330845</v>
      </c>
      <c r="D14" s="78">
        <f t="shared" si="0"/>
        <v>0.2234986151455786</v>
      </c>
      <c r="E14" s="79"/>
      <c r="F14" s="77">
        <f>+'Cartera vigente por mes'!O66</f>
        <v>639776</v>
      </c>
      <c r="G14" s="78">
        <f t="shared" si="1"/>
        <v>0.22698385047596376</v>
      </c>
      <c r="H14" s="80"/>
      <c r="I14" s="81">
        <f t="shared" si="2"/>
        <v>0.21690501337770496</v>
      </c>
      <c r="J14" s="81">
        <f t="shared" si="3"/>
        <v>0.2186541024131118</v>
      </c>
      <c r="K14" s="80"/>
      <c r="L14" s="80"/>
      <c r="M14" s="80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</row>
    <row r="15" spans="1:31" ht="10.5">
      <c r="A15" s="14"/>
      <c r="B15" s="14"/>
      <c r="C15" s="82"/>
      <c r="D15" s="82"/>
      <c r="E15" s="79"/>
      <c r="F15" s="79"/>
      <c r="G15" s="79"/>
      <c r="H15" s="80"/>
      <c r="I15" s="80"/>
      <c r="J15" s="80"/>
      <c r="K15" s="80"/>
      <c r="L15" s="80"/>
      <c r="M15" s="80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</row>
    <row r="16" spans="1:31" ht="10.5">
      <c r="A16" s="118"/>
      <c r="B16" s="119" t="s">
        <v>43</v>
      </c>
      <c r="C16" s="170">
        <f>SUM(C8:C15)</f>
        <v>1480300</v>
      </c>
      <c r="D16" s="171">
        <f>+C16/$C$27</f>
        <v>0.970498243295249</v>
      </c>
      <c r="E16" s="170"/>
      <c r="F16" s="170">
        <f>SUM(F8:F15)</f>
        <v>2818597</v>
      </c>
      <c r="G16" s="171">
        <f>+F16/$F$27</f>
        <v>0.9633024638299806</v>
      </c>
      <c r="H16" s="80"/>
      <c r="I16" s="81">
        <f>+C16/C$27</f>
        <v>0.970498243295249</v>
      </c>
      <c r="J16" s="81">
        <f>+F16/F$27</f>
        <v>0.9633024638299806</v>
      </c>
      <c r="K16" s="80"/>
      <c r="L16" s="80"/>
      <c r="M16" s="80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</row>
    <row r="17" spans="1:31" ht="10.5">
      <c r="A17" s="14"/>
      <c r="B17" s="14"/>
      <c r="C17" s="82"/>
      <c r="D17" s="82"/>
      <c r="E17" s="79"/>
      <c r="F17" s="79"/>
      <c r="G17" s="79"/>
      <c r="H17" s="80"/>
      <c r="I17" s="80"/>
      <c r="J17" s="80"/>
      <c r="K17" s="80"/>
      <c r="L17" s="80"/>
      <c r="M17" s="80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</row>
    <row r="18" spans="1:31" ht="10.5">
      <c r="A18" s="14">
        <v>62</v>
      </c>
      <c r="B18" s="21" t="str">
        <f>+'Cartera por region'!B17</f>
        <v>San Lorenzo</v>
      </c>
      <c r="C18" s="77">
        <f>+'Cartera vigente por mes'!O16</f>
        <v>1415</v>
      </c>
      <c r="D18" s="78">
        <f aca="true" t="shared" si="4" ref="D18:D23">+C18/$C$25</f>
        <v>0.03144514322540501</v>
      </c>
      <c r="E18" s="79"/>
      <c r="F18" s="77">
        <f>+'Cartera vigente por mes'!O70</f>
        <v>4159</v>
      </c>
      <c r="G18" s="78">
        <f aca="true" t="shared" si="5" ref="G18:G23">+F18/$F$25</f>
        <v>0.03873305021606318</v>
      </c>
      <c r="H18" s="80"/>
      <c r="I18" s="81">
        <f aca="true" t="shared" si="6" ref="I18:I23">+C18/C$27</f>
        <v>0.0009276869649819478</v>
      </c>
      <c r="J18" s="81">
        <f aca="true" t="shared" si="7" ref="J18:J23">+F18/F$27</f>
        <v>0.001421407511279154</v>
      </c>
      <c r="K18" s="80"/>
      <c r="L18" s="80"/>
      <c r="M18" s="80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</row>
    <row r="19" spans="1:31" ht="10.5">
      <c r="A19" s="14">
        <v>63</v>
      </c>
      <c r="B19" s="21" t="str">
        <f>+'Cartera por region'!B18</f>
        <v>Fusat Ltda.</v>
      </c>
      <c r="C19" s="77">
        <f>+'Cartera vigente por mes'!O17</f>
        <v>12982</v>
      </c>
      <c r="D19" s="78">
        <f t="shared" si="4"/>
        <v>0.2884952998955532</v>
      </c>
      <c r="E19" s="79"/>
      <c r="F19" s="77">
        <f>+'Cartera vigente por mes'!O71</f>
        <v>29713</v>
      </c>
      <c r="G19" s="78">
        <f t="shared" si="5"/>
        <v>0.2767191923707346</v>
      </c>
      <c r="H19" s="80"/>
      <c r="I19" s="81">
        <f t="shared" si="6"/>
        <v>0.008511118147982789</v>
      </c>
      <c r="J19" s="81">
        <f t="shared" si="7"/>
        <v>0.010154912570963574</v>
      </c>
      <c r="K19" s="80"/>
      <c r="L19" s="80"/>
      <c r="M19" s="80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</row>
    <row r="20" spans="1:31" ht="10.5">
      <c r="A20" s="14">
        <v>65</v>
      </c>
      <c r="B20" s="21" t="str">
        <f>+'Cartera por region'!B19</f>
        <v>Chuquicamata</v>
      </c>
      <c r="C20" s="77">
        <f>+'Cartera vigente por mes'!O18</f>
        <v>12503</v>
      </c>
      <c r="D20" s="78">
        <f t="shared" si="4"/>
        <v>0.2778506189026423</v>
      </c>
      <c r="E20" s="79"/>
      <c r="F20" s="77">
        <f>+'Cartera vigente por mes'!O72</f>
        <v>36625</v>
      </c>
      <c r="G20" s="78">
        <f t="shared" si="5"/>
        <v>0.34109111905826256</v>
      </c>
      <c r="H20" s="80"/>
      <c r="I20" s="81">
        <f t="shared" si="6"/>
        <v>0.008197081359130243</v>
      </c>
      <c r="J20" s="81">
        <f t="shared" si="7"/>
        <v>0.012517203678912963</v>
      </c>
      <c r="K20" s="80"/>
      <c r="L20" s="80"/>
      <c r="M20" s="80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</row>
    <row r="21" spans="1:31" ht="10.5">
      <c r="A21" s="14">
        <v>68</v>
      </c>
      <c r="B21" s="21" t="str">
        <f>+'Cartera por region'!B20</f>
        <v>Río Blanco</v>
      </c>
      <c r="C21" s="77">
        <f>+'Cartera vigente por mes'!O19</f>
        <v>2148</v>
      </c>
      <c r="D21" s="78">
        <f t="shared" si="4"/>
        <v>0.04773439409764661</v>
      </c>
      <c r="E21" s="79"/>
      <c r="F21" s="77">
        <f>+'Cartera vigente por mes'!O73</f>
        <v>6445</v>
      </c>
      <c r="G21" s="78">
        <f t="shared" si="5"/>
        <v>0.06002272388615706</v>
      </c>
      <c r="H21" s="80"/>
      <c r="I21" s="81">
        <f t="shared" si="6"/>
        <v>0.0014082484811174726</v>
      </c>
      <c r="J21" s="81">
        <f t="shared" si="7"/>
        <v>0.0022026860808353325</v>
      </c>
      <c r="K21" s="80"/>
      <c r="L21" s="80"/>
      <c r="M21" s="80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</row>
    <row r="22" spans="1:31" ht="10.5">
      <c r="A22" s="14">
        <v>76</v>
      </c>
      <c r="B22" s="21" t="str">
        <f>+'Cartera por region'!B21</f>
        <v>Isapre Fundación</v>
      </c>
      <c r="C22" s="77">
        <f>+'Cartera vigente por mes'!O20</f>
        <v>14778</v>
      </c>
      <c r="D22" s="78">
        <f t="shared" si="4"/>
        <v>0.3284072979399542</v>
      </c>
      <c r="E22" s="79"/>
      <c r="F22" s="77">
        <f>+'Cartera vigente por mes'!O74</f>
        <v>27078</v>
      </c>
      <c r="G22" s="78">
        <f t="shared" si="5"/>
        <v>0.252179257934734</v>
      </c>
      <c r="H22" s="80"/>
      <c r="I22" s="81">
        <f t="shared" si="6"/>
        <v>0.009688592203889205</v>
      </c>
      <c r="J22" s="81">
        <f t="shared" si="7"/>
        <v>0.009254357439388539</v>
      </c>
      <c r="K22" s="80"/>
      <c r="L22" s="80"/>
      <c r="M22" s="80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</row>
    <row r="23" spans="1:31" ht="10.5">
      <c r="A23" s="14">
        <v>94</v>
      </c>
      <c r="B23" s="21" t="str">
        <f>+'Cartera por region'!B22</f>
        <v>Cruz del Norte</v>
      </c>
      <c r="C23" s="77">
        <f>+'Cartera vigente por mes'!O21</f>
        <v>1173</v>
      </c>
      <c r="D23" s="78">
        <f t="shared" si="4"/>
        <v>0.02606724593879864</v>
      </c>
      <c r="E23" s="79"/>
      <c r="F23" s="77">
        <f>+'Cartera vigente por mes'!O75</f>
        <v>3356</v>
      </c>
      <c r="G23" s="78">
        <f t="shared" si="5"/>
        <v>0.031254656534048575</v>
      </c>
      <c r="H23" s="80"/>
      <c r="I23" s="81">
        <f t="shared" si="6"/>
        <v>0.0007690295476493461</v>
      </c>
      <c r="J23" s="81">
        <f t="shared" si="7"/>
        <v>0.001146968888639779</v>
      </c>
      <c r="K23" s="80"/>
      <c r="L23" s="80"/>
      <c r="M23" s="80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</row>
    <row r="24" spans="1:31" ht="10.5">
      <c r="A24" s="14"/>
      <c r="B24" s="14"/>
      <c r="C24" s="82"/>
      <c r="D24" s="82"/>
      <c r="E24" s="79"/>
      <c r="F24" s="79"/>
      <c r="G24" s="79"/>
      <c r="H24" s="80"/>
      <c r="I24" s="80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</row>
    <row r="25" spans="1:31" ht="10.5">
      <c r="A25" s="119"/>
      <c r="B25" s="119" t="s">
        <v>49</v>
      </c>
      <c r="C25" s="170">
        <f>SUM(C18:C23)</f>
        <v>44999</v>
      </c>
      <c r="D25" s="171">
        <f>+C25/$C$27</f>
        <v>0.029501756704751005</v>
      </c>
      <c r="E25" s="170"/>
      <c r="F25" s="170">
        <f>SUM(F18:F23)</f>
        <v>107376</v>
      </c>
      <c r="G25" s="171">
        <f>+F25/$F$27</f>
        <v>0.03669753617001934</v>
      </c>
      <c r="H25" s="80"/>
      <c r="I25" s="81">
        <f>+C25/C$27</f>
        <v>0.029501756704751005</v>
      </c>
      <c r="J25" s="81">
        <f>+F25/F$27</f>
        <v>0.03669753617001934</v>
      </c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</row>
    <row r="26" spans="1:31" ht="10.5">
      <c r="A26" s="14"/>
      <c r="B26" s="14"/>
      <c r="C26" s="82"/>
      <c r="D26" s="82"/>
      <c r="E26" s="79"/>
      <c r="F26" s="79"/>
      <c r="G26" s="79"/>
      <c r="H26" s="80"/>
      <c r="I26" s="80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</row>
    <row r="27" spans="1:31" ht="11.25" thickBot="1">
      <c r="A27" s="121"/>
      <c r="B27" s="121" t="s">
        <v>50</v>
      </c>
      <c r="C27" s="170">
        <f>C16+C25</f>
        <v>1525299</v>
      </c>
      <c r="D27" s="172">
        <f>D16+D25</f>
        <v>1</v>
      </c>
      <c r="E27" s="170"/>
      <c r="F27" s="170">
        <f>F16+F25</f>
        <v>2925973</v>
      </c>
      <c r="G27" s="172">
        <f>G16+G25</f>
        <v>1</v>
      </c>
      <c r="H27" s="80"/>
      <c r="I27" s="81">
        <f>+I16+I25</f>
        <v>1</v>
      </c>
      <c r="J27" s="81">
        <f>+J16+J25</f>
        <v>1</v>
      </c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</row>
    <row r="28" spans="1:31" ht="10.5">
      <c r="A28" s="83"/>
      <c r="B28" s="21" t="str">
        <f>+'Cartera vigente por mes'!B26</f>
        <v>Fuente: Superintendencia de Salud, Archivo Maestro de Beneficiarios.</v>
      </c>
      <c r="C28" s="83"/>
      <c r="D28" s="83"/>
      <c r="E28" s="84"/>
      <c r="F28" s="84"/>
      <c r="G28" s="84"/>
      <c r="H28" s="80"/>
      <c r="I28" s="80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</row>
    <row r="29" spans="2:31" ht="10.5">
      <c r="B29" s="85" t="s">
        <v>230</v>
      </c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</row>
    <row r="30" spans="3:31" ht="10.5">
      <c r="C30" s="11"/>
      <c r="D30" s="11"/>
      <c r="E30" s="11"/>
      <c r="F30" s="11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</row>
    <row r="31" spans="1:7" ht="14.25">
      <c r="A31" s="10" t="s">
        <v>224</v>
      </c>
      <c r="B31" s="10"/>
      <c r="C31" s="10"/>
      <c r="D31" s="10"/>
      <c r="E31" s="10"/>
      <c r="F31" s="10"/>
      <c r="G31" s="10"/>
    </row>
    <row r="32" ht="10.5"/>
    <row r="33" ht="10.5"/>
    <row r="34" ht="10.5"/>
    <row r="35" ht="10.5"/>
    <row r="36" ht="10.5"/>
    <row r="37" ht="10.5"/>
  </sheetData>
  <sheetProtection/>
  <mergeCells count="5">
    <mergeCell ref="A1:G1"/>
    <mergeCell ref="A31:G31"/>
    <mergeCell ref="B2:G2"/>
    <mergeCell ref="B3:G3"/>
    <mergeCell ref="B4:G4"/>
  </mergeCells>
  <hyperlinks>
    <hyperlink ref="A1" location="Indice!A1" display="Volver"/>
    <hyperlink ref="A31" location="Indice!A1" display="Volver"/>
  </hyperlinks>
  <printOptions horizontalCentered="1" verticalCentered="1"/>
  <pageMargins left="0.5905511811023623" right="0.5905511811023623" top="0.3937007874015748" bottom="0.3937007874015748" header="0" footer="0"/>
  <pageSetup horizontalDpi="600" verticalDpi="600" orientation="portrait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AE31"/>
  <sheetViews>
    <sheetView showGridLines="0" zoomScalePageLayoutView="0" workbookViewId="0" topLeftCell="A1">
      <selection activeCell="A1" sqref="A1:G1"/>
    </sheetView>
  </sheetViews>
  <sheetFormatPr defaultColWidth="0" defaultRowHeight="15" zeroHeight="1"/>
  <cols>
    <col min="1" max="1" width="3.59765625" style="71" bestFit="1" customWidth="1"/>
    <col min="2" max="2" width="27.19921875" style="71" customWidth="1"/>
    <col min="3" max="3" width="13.8984375" style="71" customWidth="1"/>
    <col min="4" max="4" width="14.8984375" style="71" customWidth="1"/>
    <col min="5" max="5" width="4.19921875" style="71" customWidth="1"/>
    <col min="6" max="6" width="14.3984375" style="71" customWidth="1"/>
    <col min="7" max="7" width="13.19921875" style="71" customWidth="1"/>
    <col min="8" max="8" width="11.09765625" style="71" hidden="1" customWidth="1"/>
    <col min="9" max="9" width="9.19921875" style="71" hidden="1" customWidth="1"/>
    <col min="10" max="10" width="11.09765625" style="71" hidden="1" customWidth="1"/>
    <col min="11" max="35" width="0" style="71" hidden="1" customWidth="1"/>
    <col min="36" max="36" width="0.59375" style="71" hidden="1" customWidth="1"/>
    <col min="37" max="16384" width="0" style="71" hidden="1" customWidth="1"/>
  </cols>
  <sheetData>
    <row r="1" spans="1:7" ht="14.25">
      <c r="A1" s="10" t="s">
        <v>224</v>
      </c>
      <c r="B1" s="10"/>
      <c r="C1" s="10"/>
      <c r="D1" s="10"/>
      <c r="E1" s="10"/>
      <c r="F1" s="10"/>
      <c r="G1" s="10"/>
    </row>
    <row r="2" spans="2:31" ht="13.5">
      <c r="B2" s="72" t="s">
        <v>176</v>
      </c>
      <c r="C2" s="72"/>
      <c r="D2" s="72"/>
      <c r="E2" s="72"/>
      <c r="F2" s="72"/>
      <c r="G2" s="72"/>
      <c r="H2" s="73"/>
      <c r="I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</row>
    <row r="3" spans="1:31" ht="12.75">
      <c r="A3" s="173"/>
      <c r="B3" s="174" t="s">
        <v>264</v>
      </c>
      <c r="C3" s="174"/>
      <c r="D3" s="174"/>
      <c r="E3" s="174"/>
      <c r="F3" s="174"/>
      <c r="G3" s="174"/>
      <c r="H3" s="73"/>
      <c r="I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</row>
    <row r="4" spans="2:31" ht="13.5">
      <c r="B4" s="74" t="str">
        <f>+'Participacion de cartera'!B4</f>
        <v>DICIEMBRE DE 2011</v>
      </c>
      <c r="C4" s="74"/>
      <c r="D4" s="74"/>
      <c r="E4" s="74"/>
      <c r="F4" s="74"/>
      <c r="G4" s="74"/>
      <c r="H4" s="75" t="s">
        <v>1</v>
      </c>
      <c r="I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</row>
    <row r="5" spans="1:31" ht="11.25" thickBot="1">
      <c r="A5" s="76"/>
      <c r="B5" s="73"/>
      <c r="C5" s="73"/>
      <c r="D5" s="73"/>
      <c r="E5" s="73"/>
      <c r="F5" s="73"/>
      <c r="G5" s="73"/>
      <c r="H5" s="73"/>
      <c r="I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</row>
    <row r="6" spans="1:31" ht="10.5">
      <c r="A6" s="163" t="s">
        <v>1</v>
      </c>
      <c r="B6" s="163" t="s">
        <v>1</v>
      </c>
      <c r="C6" s="164" t="s">
        <v>168</v>
      </c>
      <c r="D6" s="164"/>
      <c r="E6" s="165"/>
      <c r="F6" s="164" t="s">
        <v>169</v>
      </c>
      <c r="G6" s="164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</row>
    <row r="7" spans="1:31" ht="10.5">
      <c r="A7" s="166" t="s">
        <v>37</v>
      </c>
      <c r="B7" s="167" t="s">
        <v>38</v>
      </c>
      <c r="C7" s="168" t="s">
        <v>225</v>
      </c>
      <c r="D7" s="168" t="s">
        <v>226</v>
      </c>
      <c r="E7" s="169"/>
      <c r="F7" s="168" t="str">
        <f>+C7</f>
        <v>Número</v>
      </c>
      <c r="G7" s="168" t="str">
        <f>+D7</f>
        <v>Porcentaje</v>
      </c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</row>
    <row r="8" spans="1:31" ht="10.5">
      <c r="A8" s="14">
        <v>67</v>
      </c>
      <c r="B8" s="21" t="str">
        <f>+'Participacion de cartera'!B8</f>
        <v>Colmena Golden Cross</v>
      </c>
      <c r="C8" s="77">
        <f>+'Participacion de cartera'!C8</f>
        <v>245744</v>
      </c>
      <c r="D8" s="78">
        <f aca="true" t="shared" si="0" ref="D8:D14">+C8/$C$16</f>
        <v>0.16600959265013848</v>
      </c>
      <c r="E8" s="79"/>
      <c r="F8" s="77">
        <f>+'Participacion de cartera'!F8</f>
        <v>463706</v>
      </c>
      <c r="G8" s="78">
        <f>+F8/$F$16</f>
        <v>0.16451660169935609</v>
      </c>
      <c r="H8" s="80">
        <v>4</v>
      </c>
      <c r="I8" s="81">
        <f aca="true" t="shared" si="1" ref="I8:I14">+C8/C$27</f>
        <v>0.16111201803711928</v>
      </c>
      <c r="J8" s="81">
        <f aca="true" t="shared" si="2" ref="J8:J14">+F8/F$27</f>
        <v>0.15847924775792532</v>
      </c>
      <c r="K8" s="80"/>
      <c r="L8" s="80"/>
      <c r="M8" s="80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</row>
    <row r="9" spans="1:31" ht="10.5">
      <c r="A9" s="14">
        <v>78</v>
      </c>
      <c r="B9" s="21" t="str">
        <f>+'Participacion de cartera'!B9</f>
        <v>Isapre Cruz Blanca S.A.</v>
      </c>
      <c r="C9" s="77">
        <f>+'Participacion de cartera'!C9</f>
        <v>299396</v>
      </c>
      <c r="D9" s="78">
        <f t="shared" si="0"/>
        <v>0.20225359724380193</v>
      </c>
      <c r="E9" s="79"/>
      <c r="F9" s="77">
        <f>+'Participacion de cartera'!F9</f>
        <v>567146</v>
      </c>
      <c r="G9" s="78">
        <f>+F9/$F$16</f>
        <v>0.20121571122086626</v>
      </c>
      <c r="H9" s="80">
        <v>2</v>
      </c>
      <c r="I9" s="81">
        <f t="shared" si="1"/>
        <v>0.1962867608252546</v>
      </c>
      <c r="J9" s="81">
        <f t="shared" si="2"/>
        <v>0.19383159038036235</v>
      </c>
      <c r="K9" s="80"/>
      <c r="L9" s="80"/>
      <c r="M9" s="80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</row>
    <row r="10" spans="1:31" ht="10.5">
      <c r="A10" s="14">
        <v>80</v>
      </c>
      <c r="B10" s="21" t="str">
        <f>+'Participacion de cartera'!B10</f>
        <v>Vida Tres</v>
      </c>
      <c r="C10" s="77"/>
      <c r="D10" s="78">
        <f t="shared" si="0"/>
        <v>0</v>
      </c>
      <c r="E10" s="79"/>
      <c r="F10" s="77"/>
      <c r="G10" s="78"/>
      <c r="H10" s="80"/>
      <c r="I10" s="81">
        <f t="shared" si="1"/>
        <v>0</v>
      </c>
      <c r="J10" s="81">
        <f t="shared" si="2"/>
        <v>0</v>
      </c>
      <c r="K10" s="80"/>
      <c r="L10" s="80"/>
      <c r="M10" s="80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</row>
    <row r="11" spans="1:31" ht="10.5">
      <c r="A11" s="14">
        <v>81</v>
      </c>
      <c r="B11" s="21" t="str">
        <f>+'Participacion de cartera'!B11</f>
        <v>Ferrosalud</v>
      </c>
      <c r="C11" s="77">
        <f>+'Participacion de cartera'!C11</f>
        <v>12014</v>
      </c>
      <c r="D11" s="78">
        <f t="shared" si="0"/>
        <v>0.008115922448152402</v>
      </c>
      <c r="E11" s="79"/>
      <c r="F11" s="77">
        <f>+'Participacion de cartera'!F11</f>
        <v>17144</v>
      </c>
      <c r="G11" s="78">
        <f>+F11/$F$16</f>
        <v>0.006082458755189195</v>
      </c>
      <c r="H11" s="80"/>
      <c r="I11" s="81">
        <f t="shared" si="1"/>
        <v>0.007876488478652383</v>
      </c>
      <c r="J11" s="81">
        <f t="shared" si="2"/>
        <v>0.005859247505017989</v>
      </c>
      <c r="K11" s="80"/>
      <c r="L11" s="80"/>
      <c r="M11" s="80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</row>
    <row r="12" spans="1:31" ht="10.5">
      <c r="A12" s="14">
        <v>88</v>
      </c>
      <c r="B12" s="21" t="str">
        <f>+'Participacion de cartera'!B12</f>
        <v>Mas Vida</v>
      </c>
      <c r="C12" s="77">
        <f>+'Participacion de cartera'!C12</f>
        <v>204115</v>
      </c>
      <c r="D12" s="78">
        <f t="shared" si="0"/>
        <v>0.13788759035330675</v>
      </c>
      <c r="E12" s="79"/>
      <c r="F12" s="77">
        <f>+'Participacion de cartera'!F12</f>
        <v>392607</v>
      </c>
      <c r="G12" s="78">
        <f>+F12/$F$16</f>
        <v>0.13929164048638382</v>
      </c>
      <c r="H12" s="80">
        <v>7</v>
      </c>
      <c r="I12" s="81">
        <f t="shared" si="1"/>
        <v>0.13381966421009914</v>
      </c>
      <c r="J12" s="81">
        <f t="shared" si="2"/>
        <v>0.13417998047145344</v>
      </c>
      <c r="K12" s="80"/>
      <c r="L12" s="80"/>
      <c r="M12" s="80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</row>
    <row r="13" spans="1:31" ht="10.5">
      <c r="A13" s="14">
        <v>99</v>
      </c>
      <c r="B13" s="21" t="str">
        <f>+'Participacion de cartera'!B13</f>
        <v>Isapre Banmédica</v>
      </c>
      <c r="C13" s="77">
        <f>+'Participacion de cartera'!C13+'Participacion de cartera'!C10</f>
        <v>388186</v>
      </c>
      <c r="D13" s="78">
        <f t="shared" si="0"/>
        <v>0.2622346821590218</v>
      </c>
      <c r="E13" s="79"/>
      <c r="F13" s="77">
        <f>+'Participacion de cartera'!F13+'Participacion de cartera'!F10</f>
        <v>738218</v>
      </c>
      <c r="G13" s="78">
        <f>+F13/$F$16</f>
        <v>0.2619097373622409</v>
      </c>
      <c r="H13" s="80">
        <v>1</v>
      </c>
      <c r="I13" s="81">
        <f t="shared" si="1"/>
        <v>0.25449829836641863</v>
      </c>
      <c r="J13" s="81">
        <f t="shared" si="2"/>
        <v>0.2522982953021098</v>
      </c>
      <c r="K13" s="80"/>
      <c r="L13" s="80"/>
      <c r="M13" s="80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</row>
    <row r="14" spans="1:31" ht="10.5">
      <c r="A14" s="14">
        <v>107</v>
      </c>
      <c r="B14" s="21" t="str">
        <f>+'Participacion de cartera'!B14</f>
        <v>Consalud S.A.</v>
      </c>
      <c r="C14" s="77">
        <f>+'Participacion de cartera'!C14</f>
        <v>330845</v>
      </c>
      <c r="D14" s="78">
        <f t="shared" si="0"/>
        <v>0.2234986151455786</v>
      </c>
      <c r="E14" s="79"/>
      <c r="F14" s="77">
        <f>+'Participacion de cartera'!F14</f>
        <v>639776</v>
      </c>
      <c r="G14" s="78">
        <f>+F14/$F$16</f>
        <v>0.22698385047596376</v>
      </c>
      <c r="H14" s="80">
        <v>3</v>
      </c>
      <c r="I14" s="81">
        <f t="shared" si="1"/>
        <v>0.21690501337770496</v>
      </c>
      <c r="J14" s="81">
        <f t="shared" si="2"/>
        <v>0.2186541024131118</v>
      </c>
      <c r="K14" s="80"/>
      <c r="L14" s="80"/>
      <c r="M14" s="80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</row>
    <row r="15" spans="1:31" ht="10.5">
      <c r="A15" s="14"/>
      <c r="B15" s="14"/>
      <c r="C15" s="82"/>
      <c r="D15" s="82"/>
      <c r="E15" s="79"/>
      <c r="F15" s="79"/>
      <c r="G15" s="79"/>
      <c r="H15" s="80"/>
      <c r="I15" s="80"/>
      <c r="J15" s="80"/>
      <c r="K15" s="80"/>
      <c r="L15" s="80"/>
      <c r="M15" s="80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</row>
    <row r="16" spans="1:31" ht="10.5">
      <c r="A16" s="118"/>
      <c r="B16" s="119" t="s">
        <v>43</v>
      </c>
      <c r="C16" s="170">
        <f>SUM(C8:C15)</f>
        <v>1480300</v>
      </c>
      <c r="D16" s="171">
        <f>+C16/$C$27</f>
        <v>0.970498243295249</v>
      </c>
      <c r="E16" s="170"/>
      <c r="F16" s="170">
        <f>SUM(F8:F14)</f>
        <v>2818597</v>
      </c>
      <c r="G16" s="171">
        <f>+F16/$F$27</f>
        <v>0.9633024638299806</v>
      </c>
      <c r="H16" s="80"/>
      <c r="I16" s="81">
        <f>+C16/C$27</f>
        <v>0.970498243295249</v>
      </c>
      <c r="J16" s="81">
        <f>+F16/F$27</f>
        <v>0.9633024638299806</v>
      </c>
      <c r="K16" s="80"/>
      <c r="L16" s="80"/>
      <c r="M16" s="80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</row>
    <row r="17" spans="1:31" ht="10.5">
      <c r="A17" s="14"/>
      <c r="B17" s="14"/>
      <c r="C17" s="82"/>
      <c r="D17" s="82"/>
      <c r="E17" s="79"/>
      <c r="F17" s="79"/>
      <c r="G17" s="79"/>
      <c r="H17" s="80"/>
      <c r="I17" s="80"/>
      <c r="J17" s="80"/>
      <c r="K17" s="80"/>
      <c r="L17" s="80"/>
      <c r="M17" s="80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</row>
    <row r="18" spans="1:31" ht="10.5">
      <c r="A18" s="14">
        <v>62</v>
      </c>
      <c r="B18" s="21" t="str">
        <f>+'Participacion de cartera'!B18</f>
        <v>San Lorenzo</v>
      </c>
      <c r="C18" s="77">
        <f>+'Participacion de cartera'!C18</f>
        <v>1415</v>
      </c>
      <c r="D18" s="78">
        <f aca="true" t="shared" si="3" ref="D18:D23">+C18/$C$25</f>
        <v>0.03144514322540501</v>
      </c>
      <c r="E18" s="79"/>
      <c r="F18" s="77">
        <f>+'Participacion de cartera'!F18</f>
        <v>4159</v>
      </c>
      <c r="G18" s="78">
        <f aca="true" t="shared" si="4" ref="G18:G23">+F18/$F$25</f>
        <v>0.03873305021606318</v>
      </c>
      <c r="H18" s="80"/>
      <c r="I18" s="81">
        <f aca="true" t="shared" si="5" ref="I18:I23">+C18/C$27</f>
        <v>0.0009276869649819478</v>
      </c>
      <c r="J18" s="81">
        <f aca="true" t="shared" si="6" ref="J18:J23">+F18/F$27</f>
        <v>0.001421407511279154</v>
      </c>
      <c r="K18" s="80"/>
      <c r="L18" s="80"/>
      <c r="M18" s="80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</row>
    <row r="19" spans="1:31" ht="10.5">
      <c r="A19" s="14">
        <v>63</v>
      </c>
      <c r="B19" s="21" t="str">
        <f>+'Participacion de cartera'!B19</f>
        <v>Fusat Ltda.</v>
      </c>
      <c r="C19" s="77">
        <f>+'Participacion de cartera'!C19</f>
        <v>12982</v>
      </c>
      <c r="D19" s="78">
        <f t="shared" si="3"/>
        <v>0.2884952998955532</v>
      </c>
      <c r="E19" s="79"/>
      <c r="F19" s="77">
        <f>+'Participacion de cartera'!F19</f>
        <v>29713</v>
      </c>
      <c r="G19" s="78">
        <f t="shared" si="4"/>
        <v>0.2767191923707346</v>
      </c>
      <c r="H19" s="80"/>
      <c r="I19" s="81">
        <f t="shared" si="5"/>
        <v>0.008511118147982789</v>
      </c>
      <c r="J19" s="81">
        <f t="shared" si="6"/>
        <v>0.010154912570963574</v>
      </c>
      <c r="K19" s="80"/>
      <c r="L19" s="80"/>
      <c r="M19" s="80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</row>
    <row r="20" spans="1:31" ht="10.5">
      <c r="A20" s="14">
        <v>65</v>
      </c>
      <c r="B20" s="21" t="str">
        <f>+'Participacion de cartera'!B20</f>
        <v>Chuquicamata</v>
      </c>
      <c r="C20" s="77">
        <f>+'Participacion de cartera'!C20</f>
        <v>12503</v>
      </c>
      <c r="D20" s="78">
        <f t="shared" si="3"/>
        <v>0.2778506189026423</v>
      </c>
      <c r="E20" s="79"/>
      <c r="F20" s="77">
        <f>+'Participacion de cartera'!F20</f>
        <v>36625</v>
      </c>
      <c r="G20" s="78">
        <f t="shared" si="4"/>
        <v>0.34109111905826256</v>
      </c>
      <c r="H20" s="80"/>
      <c r="I20" s="81">
        <f t="shared" si="5"/>
        <v>0.008197081359130243</v>
      </c>
      <c r="J20" s="81">
        <f t="shared" si="6"/>
        <v>0.012517203678912963</v>
      </c>
      <c r="K20" s="80"/>
      <c r="L20" s="80"/>
      <c r="M20" s="80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</row>
    <row r="21" spans="1:31" ht="10.5">
      <c r="A21" s="14">
        <v>68</v>
      </c>
      <c r="B21" s="21" t="str">
        <f>+'Participacion de cartera'!B21</f>
        <v>Río Blanco</v>
      </c>
      <c r="C21" s="77">
        <f>+'Participacion de cartera'!C21</f>
        <v>2148</v>
      </c>
      <c r="D21" s="78">
        <f t="shared" si="3"/>
        <v>0.04773439409764661</v>
      </c>
      <c r="E21" s="79"/>
      <c r="F21" s="77">
        <f>+'Participacion de cartera'!F21</f>
        <v>6445</v>
      </c>
      <c r="G21" s="78">
        <f t="shared" si="4"/>
        <v>0.06002272388615706</v>
      </c>
      <c r="H21" s="80"/>
      <c r="I21" s="81">
        <f t="shared" si="5"/>
        <v>0.0014082484811174726</v>
      </c>
      <c r="J21" s="81">
        <f t="shared" si="6"/>
        <v>0.0022026860808353325</v>
      </c>
      <c r="K21" s="80"/>
      <c r="L21" s="80"/>
      <c r="M21" s="80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</row>
    <row r="22" spans="1:31" ht="10.5">
      <c r="A22" s="14">
        <v>76</v>
      </c>
      <c r="B22" s="21" t="str">
        <f>+'Participacion de cartera'!B22</f>
        <v>Isapre Fundación</v>
      </c>
      <c r="C22" s="77">
        <f>+'Participacion de cartera'!C22</f>
        <v>14778</v>
      </c>
      <c r="D22" s="78">
        <f t="shared" si="3"/>
        <v>0.3284072979399542</v>
      </c>
      <c r="E22" s="79"/>
      <c r="F22" s="77">
        <f>+'Participacion de cartera'!F22</f>
        <v>27078</v>
      </c>
      <c r="G22" s="78">
        <f t="shared" si="4"/>
        <v>0.252179257934734</v>
      </c>
      <c r="H22" s="80"/>
      <c r="I22" s="81">
        <f t="shared" si="5"/>
        <v>0.009688592203889205</v>
      </c>
      <c r="J22" s="81">
        <f t="shared" si="6"/>
        <v>0.009254357439388539</v>
      </c>
      <c r="K22" s="80"/>
      <c r="L22" s="80"/>
      <c r="M22" s="80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</row>
    <row r="23" spans="1:31" ht="10.5">
      <c r="A23" s="14">
        <v>94</v>
      </c>
      <c r="B23" s="21" t="str">
        <f>+'Participacion de cartera'!B23</f>
        <v>Cruz del Norte</v>
      </c>
      <c r="C23" s="77">
        <f>+'Participacion de cartera'!C23</f>
        <v>1173</v>
      </c>
      <c r="D23" s="78">
        <f t="shared" si="3"/>
        <v>0.02606724593879864</v>
      </c>
      <c r="E23" s="79"/>
      <c r="F23" s="77">
        <f>+'Participacion de cartera'!F23</f>
        <v>3356</v>
      </c>
      <c r="G23" s="78">
        <f t="shared" si="4"/>
        <v>0.031254656534048575</v>
      </c>
      <c r="H23" s="80"/>
      <c r="I23" s="81">
        <f t="shared" si="5"/>
        <v>0.0007690295476493461</v>
      </c>
      <c r="J23" s="81">
        <f t="shared" si="6"/>
        <v>0.001146968888639779</v>
      </c>
      <c r="K23" s="80"/>
      <c r="L23" s="80"/>
      <c r="M23" s="80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</row>
    <row r="24" spans="1:31" ht="10.5">
      <c r="A24" s="14"/>
      <c r="B24" s="14"/>
      <c r="C24" s="82"/>
      <c r="D24" s="82"/>
      <c r="E24" s="79"/>
      <c r="F24" s="79"/>
      <c r="G24" s="79"/>
      <c r="H24" s="80"/>
      <c r="I24" s="80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</row>
    <row r="25" spans="1:31" ht="10.5">
      <c r="A25" s="119"/>
      <c r="B25" s="119" t="s">
        <v>49</v>
      </c>
      <c r="C25" s="170">
        <f>SUM(C18:C23)</f>
        <v>44999</v>
      </c>
      <c r="D25" s="171">
        <f>+C25/$C$27</f>
        <v>0.029501756704751005</v>
      </c>
      <c r="E25" s="170"/>
      <c r="F25" s="170">
        <f>SUM(F18:F23)</f>
        <v>107376</v>
      </c>
      <c r="G25" s="171">
        <f>+F25/$F$27</f>
        <v>0.03669753617001934</v>
      </c>
      <c r="H25" s="80"/>
      <c r="I25" s="81">
        <f>+C25/C$27</f>
        <v>0.029501756704751005</v>
      </c>
      <c r="J25" s="81">
        <f>+F25/F$27</f>
        <v>0.03669753617001934</v>
      </c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</row>
    <row r="26" spans="1:31" ht="10.5">
      <c r="A26" s="14"/>
      <c r="B26" s="14"/>
      <c r="C26" s="82"/>
      <c r="D26" s="82"/>
      <c r="E26" s="79"/>
      <c r="F26" s="79"/>
      <c r="G26" s="79"/>
      <c r="H26" s="80"/>
      <c r="I26" s="80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</row>
    <row r="27" spans="1:31" ht="11.25" thickBot="1">
      <c r="A27" s="121"/>
      <c r="B27" s="122" t="s">
        <v>50</v>
      </c>
      <c r="C27" s="170">
        <f>C16+C25</f>
        <v>1525299</v>
      </c>
      <c r="D27" s="172">
        <f>D16+D25</f>
        <v>1</v>
      </c>
      <c r="E27" s="170"/>
      <c r="F27" s="170">
        <f>F16+F25</f>
        <v>2925973</v>
      </c>
      <c r="G27" s="172">
        <f>G16+G25</f>
        <v>1</v>
      </c>
      <c r="H27" s="80"/>
      <c r="I27" s="81">
        <f>+I16+I25</f>
        <v>1</v>
      </c>
      <c r="J27" s="81">
        <f>+J16+J25</f>
        <v>1</v>
      </c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</row>
    <row r="28" spans="1:31" ht="10.5">
      <c r="A28" s="83"/>
      <c r="B28" s="21" t="str">
        <f>+'Cartera vigente por mes'!B26</f>
        <v>Fuente: Superintendencia de Salud, Archivo Maestro de Beneficiarios.</v>
      </c>
      <c r="C28" s="83"/>
      <c r="D28" s="83"/>
      <c r="E28" s="84"/>
      <c r="F28" s="84"/>
      <c r="G28" s="84"/>
      <c r="H28" s="80"/>
      <c r="I28" s="80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</row>
    <row r="29" spans="2:31" ht="10.5">
      <c r="B29" s="85" t="s">
        <v>230</v>
      </c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</row>
    <row r="30" ht="10.5"/>
    <row r="31" spans="1:7" ht="14.25">
      <c r="A31" s="10" t="s">
        <v>224</v>
      </c>
      <c r="B31" s="10"/>
      <c r="C31" s="10"/>
      <c r="D31" s="10"/>
      <c r="E31" s="10"/>
      <c r="F31" s="10"/>
      <c r="G31" s="10"/>
    </row>
    <row r="32" ht="10.5"/>
    <row r="33" ht="10.5"/>
    <row r="34" ht="10.5"/>
    <row r="35" ht="10.5"/>
    <row r="36" ht="10.5"/>
    <row r="37" ht="10.5"/>
  </sheetData>
  <sheetProtection/>
  <mergeCells count="5">
    <mergeCell ref="A1:G1"/>
    <mergeCell ref="A31:G31"/>
    <mergeCell ref="B2:G2"/>
    <mergeCell ref="B3:G3"/>
    <mergeCell ref="B4:G4"/>
  </mergeCells>
  <hyperlinks>
    <hyperlink ref="A1" location="Indice!A1" display="Volver"/>
    <hyperlink ref="A31" location="Indice!A1" display="Volver"/>
  </hyperlinks>
  <printOptions horizontalCentered="1" verticalCentered="1"/>
  <pageMargins left="0.5905511811023623" right="0.5905511811023623" top="0.3937007874015748" bottom="0.3937007874015748" header="0" footer="0"/>
  <pageSetup horizontalDpi="600" verticalDpi="600" orientation="portrait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K67"/>
  <sheetViews>
    <sheetView showGridLines="0" zoomScalePageLayoutView="0" workbookViewId="0" topLeftCell="A1">
      <selection activeCell="A1" sqref="A1:H1"/>
    </sheetView>
  </sheetViews>
  <sheetFormatPr defaultColWidth="0" defaultRowHeight="15" zeroHeight="1"/>
  <cols>
    <col min="1" max="1" width="4.59765625" style="11" bestFit="1" customWidth="1"/>
    <col min="2" max="2" width="26.5" style="11" customWidth="1"/>
    <col min="3" max="3" width="12.09765625" style="11" bestFit="1" customWidth="1"/>
    <col min="4" max="5" width="10.19921875" style="11" bestFit="1" customWidth="1"/>
    <col min="6" max="6" width="10.59765625" style="11" customWidth="1"/>
    <col min="7" max="7" width="10.09765625" style="11" hidden="1" customWidth="1"/>
    <col min="8" max="8" width="12.09765625" style="11" bestFit="1" customWidth="1"/>
    <col min="9" max="9" width="0" style="11" hidden="1" customWidth="1"/>
    <col min="10" max="10" width="10.19921875" style="11" hidden="1" customWidth="1"/>
    <col min="11" max="11" width="11.8984375" style="11" hidden="1" customWidth="1"/>
    <col min="12" max="16384" width="0" style="11" hidden="1" customWidth="1"/>
  </cols>
  <sheetData>
    <row r="1" spans="1:8" ht="14.25">
      <c r="A1" s="10" t="s">
        <v>224</v>
      </c>
      <c r="B1" s="10"/>
      <c r="C1" s="10"/>
      <c r="D1" s="10"/>
      <c r="E1" s="10"/>
      <c r="F1" s="10"/>
      <c r="G1" s="10"/>
      <c r="H1" s="10"/>
    </row>
    <row r="2" spans="2:8" ht="13.5">
      <c r="B2" s="12" t="s">
        <v>162</v>
      </c>
      <c r="C2" s="12"/>
      <c r="D2" s="12"/>
      <c r="E2" s="12"/>
      <c r="F2" s="12"/>
      <c r="G2" s="12"/>
      <c r="H2" s="12"/>
    </row>
    <row r="3" spans="2:8" ht="13.5">
      <c r="B3" s="12" t="s">
        <v>266</v>
      </c>
      <c r="C3" s="12"/>
      <c r="D3" s="12"/>
      <c r="E3" s="12"/>
      <c r="F3" s="12"/>
      <c r="G3" s="12"/>
      <c r="H3" s="12"/>
    </row>
    <row r="4" spans="2:8" ht="13.5">
      <c r="B4" s="12" t="s">
        <v>250</v>
      </c>
      <c r="C4" s="12"/>
      <c r="D4" s="12"/>
      <c r="E4" s="12"/>
      <c r="F4" s="12"/>
      <c r="G4" s="12"/>
      <c r="H4" s="12"/>
    </row>
    <row r="5" ht="11.25" thickBot="1">
      <c r="A5" s="18"/>
    </row>
    <row r="6" spans="1:11" s="118" customFormat="1" ht="18" customHeight="1">
      <c r="A6" s="127" t="s">
        <v>1</v>
      </c>
      <c r="B6" s="127" t="s">
        <v>1</v>
      </c>
      <c r="C6" s="175" t="s">
        <v>163</v>
      </c>
      <c r="D6" s="175" t="s">
        <v>140</v>
      </c>
      <c r="E6" s="175" t="s">
        <v>141</v>
      </c>
      <c r="F6" s="175" t="s">
        <v>142</v>
      </c>
      <c r="G6" s="175" t="s">
        <v>164</v>
      </c>
      <c r="H6" s="175"/>
      <c r="J6" s="176"/>
      <c r="K6" s="176"/>
    </row>
    <row r="7" spans="1:8" s="118" customFormat="1" ht="18" customHeight="1">
      <c r="A7" s="134" t="s">
        <v>37</v>
      </c>
      <c r="B7" s="135" t="s">
        <v>38</v>
      </c>
      <c r="C7" s="136" t="s">
        <v>156</v>
      </c>
      <c r="D7" s="136" t="s">
        <v>156</v>
      </c>
      <c r="E7" s="136" t="s">
        <v>157</v>
      </c>
      <c r="F7" s="136" t="s">
        <v>158</v>
      </c>
      <c r="G7" s="136" t="s">
        <v>165</v>
      </c>
      <c r="H7" s="136" t="s">
        <v>4</v>
      </c>
    </row>
    <row r="8" spans="1:11" ht="10.5">
      <c r="A8" s="14">
        <v>67</v>
      </c>
      <c r="B8" s="21" t="str">
        <f>+'Participacion de cartera (2)'!B8</f>
        <v>Colmena Golden Cross</v>
      </c>
      <c r="C8" s="30">
        <f>388217-18</f>
        <v>388199</v>
      </c>
      <c r="D8" s="30">
        <v>16571</v>
      </c>
      <c r="E8" s="30">
        <v>25214</v>
      </c>
      <c r="F8" s="30">
        <v>33722</v>
      </c>
      <c r="G8" s="30"/>
      <c r="H8" s="33">
        <f aca="true" t="shared" si="0" ref="H8:H14">SUM(C8:G8)</f>
        <v>463706</v>
      </c>
      <c r="K8" s="33"/>
    </row>
    <row r="9" spans="1:11" ht="10.5">
      <c r="A9" s="14">
        <v>78</v>
      </c>
      <c r="B9" s="21" t="str">
        <f>+'Participacion de cartera (2)'!B9</f>
        <v>Isapre Cruz Blanca S.A.</v>
      </c>
      <c r="C9" s="30">
        <f>495480-1</f>
        <v>495479</v>
      </c>
      <c r="D9" s="30">
        <v>9254</v>
      </c>
      <c r="E9" s="30">
        <v>19902</v>
      </c>
      <c r="F9" s="30">
        <v>42511</v>
      </c>
      <c r="G9" s="30"/>
      <c r="H9" s="33">
        <f t="shared" si="0"/>
        <v>567146</v>
      </c>
      <c r="K9" s="33"/>
    </row>
    <row r="10" spans="1:11" ht="10.5">
      <c r="A10" s="14">
        <v>80</v>
      </c>
      <c r="B10" s="21" t="str">
        <f>+'Participacion de cartera (2)'!B10</f>
        <v>Vida Tres</v>
      </c>
      <c r="C10" s="30">
        <v>106125</v>
      </c>
      <c r="D10" s="30">
        <v>14818</v>
      </c>
      <c r="E10" s="30">
        <v>8966</v>
      </c>
      <c r="F10" s="30">
        <v>6961</v>
      </c>
      <c r="G10" s="30"/>
      <c r="H10" s="33">
        <f t="shared" si="0"/>
        <v>136870</v>
      </c>
      <c r="K10" s="33"/>
    </row>
    <row r="11" spans="1:11" ht="10.5">
      <c r="A11" s="14">
        <v>81</v>
      </c>
      <c r="B11" s="21" t="str">
        <f>+'Participacion de cartera (2)'!B11</f>
        <v>Ferrosalud</v>
      </c>
      <c r="C11" s="30">
        <v>16222</v>
      </c>
      <c r="D11" s="30">
        <v>127</v>
      </c>
      <c r="E11" s="30">
        <v>513</v>
      </c>
      <c r="F11" s="30">
        <v>282</v>
      </c>
      <c r="G11" s="30"/>
      <c r="H11" s="33">
        <f>SUM(C11:G11)</f>
        <v>17144</v>
      </c>
      <c r="K11" s="33"/>
    </row>
    <row r="12" spans="1:11" ht="10.5">
      <c r="A12" s="14">
        <v>88</v>
      </c>
      <c r="B12" s="21" t="str">
        <f>+'Participacion de cartera (2)'!B12</f>
        <v>Mas Vida</v>
      </c>
      <c r="C12" s="30">
        <v>353579</v>
      </c>
      <c r="D12" s="30">
        <v>14146</v>
      </c>
      <c r="E12" s="30">
        <v>6897</v>
      </c>
      <c r="F12" s="30">
        <v>17985</v>
      </c>
      <c r="G12" s="30"/>
      <c r="H12" s="33">
        <f t="shared" si="0"/>
        <v>392607</v>
      </c>
      <c r="K12" s="33"/>
    </row>
    <row r="13" spans="1:11" ht="10.5">
      <c r="A13" s="14">
        <v>99</v>
      </c>
      <c r="B13" s="21" t="str">
        <f>+'Participacion de cartera (2)'!B13</f>
        <v>Isapre Banmédica</v>
      </c>
      <c r="C13" s="30">
        <v>511227</v>
      </c>
      <c r="D13" s="30">
        <v>34745</v>
      </c>
      <c r="E13" s="30">
        <v>33316</v>
      </c>
      <c r="F13" s="30">
        <v>22060</v>
      </c>
      <c r="G13" s="30"/>
      <c r="H13" s="33">
        <f t="shared" si="0"/>
        <v>601348</v>
      </c>
      <c r="K13" s="33"/>
    </row>
    <row r="14" spans="1:11" ht="10.5">
      <c r="A14" s="14">
        <v>107</v>
      </c>
      <c r="B14" s="21" t="str">
        <f>+'Participacion de cartera (2)'!B14</f>
        <v>Consalud S.A.</v>
      </c>
      <c r="C14" s="30">
        <v>570347</v>
      </c>
      <c r="D14" s="30">
        <v>13766</v>
      </c>
      <c r="E14" s="30">
        <v>33371</v>
      </c>
      <c r="F14" s="30">
        <v>22292</v>
      </c>
      <c r="G14" s="30"/>
      <c r="H14" s="33">
        <f t="shared" si="0"/>
        <v>639776</v>
      </c>
      <c r="K14" s="33"/>
    </row>
    <row r="15" spans="1:11" ht="10.5">
      <c r="A15" s="14"/>
      <c r="B15" s="14"/>
      <c r="C15" s="44"/>
      <c r="D15" s="44"/>
      <c r="E15" s="44"/>
      <c r="F15" s="44"/>
      <c r="G15" s="44"/>
      <c r="H15" s="33"/>
      <c r="K15" s="33"/>
    </row>
    <row r="16" spans="1:11" ht="10.5">
      <c r="A16" s="118"/>
      <c r="B16" s="119" t="s">
        <v>43</v>
      </c>
      <c r="C16" s="139">
        <f aca="true" t="shared" si="1" ref="C16:H16">SUM(C8:C15)</f>
        <v>2441178</v>
      </c>
      <c r="D16" s="139">
        <f t="shared" si="1"/>
        <v>103427</v>
      </c>
      <c r="E16" s="139">
        <f t="shared" si="1"/>
        <v>128179</v>
      </c>
      <c r="F16" s="139">
        <f t="shared" si="1"/>
        <v>145813</v>
      </c>
      <c r="G16" s="139">
        <f t="shared" si="1"/>
        <v>0</v>
      </c>
      <c r="H16" s="139">
        <f t="shared" si="1"/>
        <v>2818597</v>
      </c>
      <c r="J16" s="33"/>
      <c r="K16" s="33"/>
    </row>
    <row r="17" spans="1:11" ht="10.5">
      <c r="A17" s="14"/>
      <c r="B17" s="14"/>
      <c r="C17" s="44"/>
      <c r="D17" s="44"/>
      <c r="E17" s="44"/>
      <c r="F17" s="44"/>
      <c r="G17" s="44"/>
      <c r="H17" s="33"/>
      <c r="K17" s="33"/>
    </row>
    <row r="18" spans="1:11" ht="10.5">
      <c r="A18" s="14">
        <v>62</v>
      </c>
      <c r="B18" s="21" t="str">
        <f>+'Participacion de cartera (2)'!B18</f>
        <v>San Lorenzo</v>
      </c>
      <c r="C18" s="30">
        <v>3700</v>
      </c>
      <c r="D18" s="30"/>
      <c r="E18" s="30">
        <v>389</v>
      </c>
      <c r="F18" s="30">
        <v>70</v>
      </c>
      <c r="G18" s="30"/>
      <c r="H18" s="33">
        <f aca="true" t="shared" si="2" ref="H18:H23">SUM(C18:G18)</f>
        <v>4159</v>
      </c>
      <c r="K18" s="33"/>
    </row>
    <row r="19" spans="1:11" ht="10.5">
      <c r="A19" s="14">
        <v>63</v>
      </c>
      <c r="B19" s="21" t="str">
        <f>+'Participacion de cartera (2)'!B19</f>
        <v>Fusat Ltda.</v>
      </c>
      <c r="C19" s="30">
        <v>19126</v>
      </c>
      <c r="D19" s="30">
        <v>97</v>
      </c>
      <c r="E19" s="30">
        <v>9557</v>
      </c>
      <c r="F19" s="30">
        <v>933</v>
      </c>
      <c r="G19" s="30"/>
      <c r="H19" s="33">
        <f t="shared" si="2"/>
        <v>29713</v>
      </c>
      <c r="K19" s="33"/>
    </row>
    <row r="20" spans="1:11" ht="10.5">
      <c r="A20" s="14">
        <v>65</v>
      </c>
      <c r="B20" s="21" t="str">
        <f>+'Participacion de cartera (2)'!B20</f>
        <v>Chuquicamata</v>
      </c>
      <c r="C20" s="30">
        <v>29748</v>
      </c>
      <c r="D20" s="30">
        <v>243</v>
      </c>
      <c r="E20" s="30">
        <v>4116</v>
      </c>
      <c r="F20" s="30">
        <v>2518</v>
      </c>
      <c r="G20" s="30"/>
      <c r="H20" s="33">
        <f t="shared" si="2"/>
        <v>36625</v>
      </c>
      <c r="K20" s="33"/>
    </row>
    <row r="21" spans="1:11" ht="10.5">
      <c r="A21" s="14">
        <v>68</v>
      </c>
      <c r="B21" s="21" t="str">
        <f>+'Participacion de cartera (2)'!B21</f>
        <v>Río Blanco</v>
      </c>
      <c r="C21" s="30">
        <v>5318</v>
      </c>
      <c r="D21" s="30">
        <v>12</v>
      </c>
      <c r="E21" s="30">
        <v>1042</v>
      </c>
      <c r="F21" s="30">
        <v>73</v>
      </c>
      <c r="G21" s="30"/>
      <c r="H21" s="33">
        <f t="shared" si="2"/>
        <v>6445</v>
      </c>
      <c r="K21" s="33"/>
    </row>
    <row r="22" spans="1:11" ht="10.5">
      <c r="A22" s="14">
        <v>76</v>
      </c>
      <c r="B22" s="21" t="str">
        <f>+'Participacion de cartera (2)'!B22</f>
        <v>Isapre Fundación</v>
      </c>
      <c r="C22" s="30">
        <v>17394</v>
      </c>
      <c r="D22" s="30">
        <v>55</v>
      </c>
      <c r="E22" s="30">
        <v>8706</v>
      </c>
      <c r="F22" s="30">
        <v>923</v>
      </c>
      <c r="G22" s="30"/>
      <c r="H22" s="33">
        <f t="shared" si="2"/>
        <v>27078</v>
      </c>
      <c r="K22" s="33"/>
    </row>
    <row r="23" spans="1:11" ht="10.5">
      <c r="A23" s="14">
        <v>94</v>
      </c>
      <c r="B23" s="21" t="str">
        <f>+'Participacion de cartera (2)'!B23</f>
        <v>Cruz del Norte</v>
      </c>
      <c r="C23" s="30">
        <v>3303</v>
      </c>
      <c r="D23" s="30">
        <v>2</v>
      </c>
      <c r="E23" s="30">
        <v>51</v>
      </c>
      <c r="F23" s="30"/>
      <c r="G23" s="30"/>
      <c r="H23" s="33">
        <f t="shared" si="2"/>
        <v>3356</v>
      </c>
      <c r="K23" s="33"/>
    </row>
    <row r="24" spans="1:11" ht="10.5">
      <c r="A24" s="14"/>
      <c r="B24" s="14"/>
      <c r="C24" s="44"/>
      <c r="D24" s="44"/>
      <c r="E24" s="44"/>
      <c r="F24" s="44"/>
      <c r="G24" s="44"/>
      <c r="H24" s="33"/>
      <c r="K24" s="33"/>
    </row>
    <row r="25" spans="1:8" ht="10.5">
      <c r="A25" s="119"/>
      <c r="B25" s="119" t="s">
        <v>49</v>
      </c>
      <c r="C25" s="139">
        <f aca="true" t="shared" si="3" ref="C25:H25">SUM(C18:C23)</f>
        <v>78589</v>
      </c>
      <c r="D25" s="139">
        <f t="shared" si="3"/>
        <v>409</v>
      </c>
      <c r="E25" s="139">
        <f t="shared" si="3"/>
        <v>23861</v>
      </c>
      <c r="F25" s="139">
        <f t="shared" si="3"/>
        <v>4517</v>
      </c>
      <c r="G25" s="139">
        <f t="shared" si="3"/>
        <v>0</v>
      </c>
      <c r="H25" s="139">
        <f t="shared" si="3"/>
        <v>107376</v>
      </c>
    </row>
    <row r="26" spans="1:11" ht="10.5">
      <c r="A26" s="14"/>
      <c r="B26" s="14"/>
      <c r="C26" s="44"/>
      <c r="D26" s="44"/>
      <c r="E26" s="44"/>
      <c r="F26" s="44"/>
      <c r="G26" s="44"/>
      <c r="H26" s="33"/>
      <c r="J26" s="33"/>
      <c r="K26" s="33"/>
    </row>
    <row r="27" spans="1:11" ht="10.5">
      <c r="A27" s="141"/>
      <c r="B27" s="141" t="s">
        <v>50</v>
      </c>
      <c r="C27" s="139">
        <f aca="true" t="shared" si="4" ref="C27:H27">C16+C25</f>
        <v>2519767</v>
      </c>
      <c r="D27" s="139">
        <f t="shared" si="4"/>
        <v>103836</v>
      </c>
      <c r="E27" s="139">
        <f t="shared" si="4"/>
        <v>152040</v>
      </c>
      <c r="F27" s="139">
        <f t="shared" si="4"/>
        <v>150330</v>
      </c>
      <c r="G27" s="139">
        <f t="shared" si="4"/>
        <v>0</v>
      </c>
      <c r="H27" s="139">
        <f t="shared" si="4"/>
        <v>2925973</v>
      </c>
      <c r="J27" s="33"/>
      <c r="K27" s="33"/>
    </row>
    <row r="28" spans="1:11" ht="10.5">
      <c r="A28" s="14"/>
      <c r="B28" s="14"/>
      <c r="C28" s="44"/>
      <c r="D28" s="44"/>
      <c r="E28" s="44"/>
      <c r="F28" s="44"/>
      <c r="G28" s="44"/>
      <c r="H28" s="44"/>
      <c r="K28" s="33"/>
    </row>
    <row r="29" spans="1:11" ht="11.25" thickBot="1">
      <c r="A29" s="148"/>
      <c r="B29" s="149" t="s">
        <v>51</v>
      </c>
      <c r="C29" s="150">
        <f>(C27/$H27)</f>
        <v>0.8611723348096514</v>
      </c>
      <c r="D29" s="150">
        <f>(D27/$H27)</f>
        <v>0.035487682217163315</v>
      </c>
      <c r="E29" s="150">
        <f>(E27/$H27)</f>
        <v>0.05196220197520619</v>
      </c>
      <c r="F29" s="150">
        <f>(F27/$H27)</f>
        <v>0.051377780997979135</v>
      </c>
      <c r="G29" s="150">
        <f>(G27/$H27)</f>
        <v>0</v>
      </c>
      <c r="H29" s="150">
        <f>SUM(C29:G29)</f>
        <v>1</v>
      </c>
      <c r="K29" s="33"/>
    </row>
    <row r="30" ht="10.5">
      <c r="B30" s="21" t="str">
        <f>+'Cartera vigente por mes'!B26</f>
        <v>Fuente: Superintendencia de Salud, Archivo Maestro de Beneficiarios.</v>
      </c>
    </row>
    <row r="31" ht="10.5"/>
    <row r="32" spans="2:8" ht="10.5" hidden="1">
      <c r="B32" s="65"/>
      <c r="C32" s="65"/>
      <c r="D32" s="65"/>
      <c r="E32" s="65"/>
      <c r="F32" s="65"/>
      <c r="G32" s="65"/>
      <c r="H32" s="65"/>
    </row>
    <row r="33" ht="10.5" hidden="1">
      <c r="B33" s="21"/>
    </row>
    <row r="34" ht="10.5" hidden="1">
      <c r="B34" s="66"/>
    </row>
    <row r="35" ht="10.5" hidden="1"/>
    <row r="36" ht="10.5" hidden="1"/>
    <row r="37" ht="10.5" hidden="1"/>
    <row r="38" spans="1:8" ht="14.25">
      <c r="A38" s="10" t="s">
        <v>224</v>
      </c>
      <c r="B38" s="10"/>
      <c r="C38" s="10"/>
      <c r="D38" s="10"/>
      <c r="E38" s="10"/>
      <c r="F38" s="10"/>
      <c r="G38" s="10"/>
      <c r="H38" s="10"/>
    </row>
    <row r="39" spans="1:8" ht="13.5">
      <c r="A39" s="67"/>
      <c r="B39" s="68" t="str">
        <f>+B2</f>
        <v>CUADRO 2.3.6</v>
      </c>
      <c r="C39" s="69"/>
      <c r="D39" s="69"/>
      <c r="E39" s="69"/>
      <c r="F39" s="69"/>
      <c r="G39" s="69"/>
      <c r="H39" s="69"/>
    </row>
    <row r="40" spans="2:8" ht="13.5">
      <c r="B40" s="68" t="str">
        <f>+B3</f>
        <v>BENEFICIARIOS POR CONDICIÓN PREVISIONAL DEL COTIZANTE E ISAPRE </v>
      </c>
      <c r="C40" s="69"/>
      <c r="D40" s="69"/>
      <c r="E40" s="69"/>
      <c r="F40" s="69"/>
      <c r="G40" s="69"/>
      <c r="H40" s="69"/>
    </row>
    <row r="41" spans="2:8" ht="13.5">
      <c r="B41" s="68" t="str">
        <f>+B4</f>
        <v>EN DICIEMBRE DE 2011</v>
      </c>
      <c r="C41" s="69"/>
      <c r="D41" s="69"/>
      <c r="E41" s="69"/>
      <c r="F41" s="69"/>
      <c r="G41" s="69"/>
      <c r="H41" s="69"/>
    </row>
    <row r="42" ht="11.25" thickBot="1">
      <c r="A42" s="18"/>
    </row>
    <row r="43" spans="1:8" ht="10.5">
      <c r="A43" s="127" t="s">
        <v>1</v>
      </c>
      <c r="B43" s="127" t="s">
        <v>1</v>
      </c>
      <c r="C43" s="177" t="s">
        <v>163</v>
      </c>
      <c r="D43" s="177" t="s">
        <v>140</v>
      </c>
      <c r="E43" s="177" t="s">
        <v>141</v>
      </c>
      <c r="F43" s="177" t="s">
        <v>142</v>
      </c>
      <c r="G43" s="177" t="s">
        <v>164</v>
      </c>
      <c r="H43" s="177"/>
    </row>
    <row r="44" spans="1:8" ht="10.5">
      <c r="A44" s="134" t="s">
        <v>37</v>
      </c>
      <c r="B44" s="135" t="s">
        <v>38</v>
      </c>
      <c r="C44" s="178" t="s">
        <v>156</v>
      </c>
      <c r="D44" s="178" t="s">
        <v>156</v>
      </c>
      <c r="E44" s="178" t="s">
        <v>157</v>
      </c>
      <c r="F44" s="178" t="s">
        <v>158</v>
      </c>
      <c r="G44" s="178" t="s">
        <v>165</v>
      </c>
      <c r="H44" s="178" t="s">
        <v>4</v>
      </c>
    </row>
    <row r="45" spans="1:8" ht="10.5">
      <c r="A45" s="70">
        <f aca="true" t="shared" si="5" ref="A45:B47">+A8</f>
        <v>67</v>
      </c>
      <c r="B45" s="21" t="str">
        <f t="shared" si="5"/>
        <v>Colmena Golden Cross</v>
      </c>
      <c r="C45" s="38">
        <f aca="true" t="shared" si="6" ref="C45:H45">(C8/$H8)*100</f>
        <v>83.7166221700819</v>
      </c>
      <c r="D45" s="38">
        <f t="shared" si="6"/>
        <v>3.57360051411886</v>
      </c>
      <c r="E45" s="38">
        <f t="shared" si="6"/>
        <v>5.437497034759093</v>
      </c>
      <c r="F45" s="38">
        <f t="shared" si="6"/>
        <v>7.272280281040142</v>
      </c>
      <c r="G45" s="38">
        <f t="shared" si="6"/>
        <v>0</v>
      </c>
      <c r="H45" s="38">
        <f t="shared" si="6"/>
        <v>100</v>
      </c>
    </row>
    <row r="46" spans="1:8" ht="10.5">
      <c r="A46" s="70">
        <f t="shared" si="5"/>
        <v>78</v>
      </c>
      <c r="B46" s="21" t="str">
        <f t="shared" si="5"/>
        <v>Isapre Cruz Blanca S.A.</v>
      </c>
      <c r="C46" s="38">
        <f aca="true" t="shared" si="7" ref="C46:H46">(C9/$H9)*100</f>
        <v>87.3635712849954</v>
      </c>
      <c r="D46" s="38">
        <f t="shared" si="7"/>
        <v>1.6316786153829879</v>
      </c>
      <c r="E46" s="38">
        <f t="shared" si="7"/>
        <v>3.509149319575559</v>
      </c>
      <c r="F46" s="38">
        <f t="shared" si="7"/>
        <v>7.495600780046055</v>
      </c>
      <c r="G46" s="38">
        <f t="shared" si="7"/>
        <v>0</v>
      </c>
      <c r="H46" s="38">
        <f t="shared" si="7"/>
        <v>100</v>
      </c>
    </row>
    <row r="47" spans="1:8" ht="10.5">
      <c r="A47" s="70">
        <f t="shared" si="5"/>
        <v>80</v>
      </c>
      <c r="B47" s="21" t="str">
        <f t="shared" si="5"/>
        <v>Vida Tres</v>
      </c>
      <c r="C47" s="38">
        <f aca="true" t="shared" si="8" ref="C47:H47">(C10/$H10)*100</f>
        <v>77.53707898005406</v>
      </c>
      <c r="D47" s="38">
        <f t="shared" si="8"/>
        <v>10.826331555490611</v>
      </c>
      <c r="E47" s="38">
        <f t="shared" si="8"/>
        <v>6.550741579601081</v>
      </c>
      <c r="F47" s="38">
        <f t="shared" si="8"/>
        <v>5.085847884854242</v>
      </c>
      <c r="G47" s="38">
        <f t="shared" si="8"/>
        <v>0</v>
      </c>
      <c r="H47" s="38">
        <f t="shared" si="8"/>
        <v>100</v>
      </c>
    </row>
    <row r="48" spans="1:8" ht="10.5">
      <c r="A48" s="14">
        <v>81</v>
      </c>
      <c r="B48" s="21" t="str">
        <f>+B11</f>
        <v>Ferrosalud</v>
      </c>
      <c r="C48" s="38">
        <f aca="true" t="shared" si="9" ref="C48:H48">(C11/$H11)*100</f>
        <v>94.62202519832012</v>
      </c>
      <c r="D48" s="38">
        <f t="shared" si="9"/>
        <v>0.7407839477368175</v>
      </c>
      <c r="E48" s="38">
        <f t="shared" si="9"/>
        <v>2.9923005132991136</v>
      </c>
      <c r="F48" s="38">
        <f t="shared" si="9"/>
        <v>1.644890340643957</v>
      </c>
      <c r="G48" s="38">
        <f t="shared" si="9"/>
        <v>0</v>
      </c>
      <c r="H48" s="38">
        <f t="shared" si="9"/>
        <v>100</v>
      </c>
    </row>
    <row r="49" spans="1:8" ht="10.5">
      <c r="A49" s="70">
        <f>+A12</f>
        <v>88</v>
      </c>
      <c r="B49" s="21" t="str">
        <f>+B12</f>
        <v>Mas Vida</v>
      </c>
      <c r="C49" s="38">
        <f aca="true" t="shared" si="10" ref="C49:H49">(C12/$H12)*100</f>
        <v>90.05927046639515</v>
      </c>
      <c r="D49" s="38">
        <f t="shared" si="10"/>
        <v>3.603094188335919</v>
      </c>
      <c r="E49" s="38">
        <f t="shared" si="10"/>
        <v>1.7567185506116805</v>
      </c>
      <c r="F49" s="38">
        <f t="shared" si="10"/>
        <v>4.580916794657252</v>
      </c>
      <c r="G49" s="38">
        <f t="shared" si="10"/>
        <v>0</v>
      </c>
      <c r="H49" s="38">
        <f t="shared" si="10"/>
        <v>100</v>
      </c>
    </row>
    <row r="50" spans="1:8" ht="10.5">
      <c r="A50" s="70">
        <f>+A13</f>
        <v>99</v>
      </c>
      <c r="B50" s="21" t="str">
        <f>+B13</f>
        <v>Isapre Banmédica</v>
      </c>
      <c r="C50" s="38">
        <f aca="true" t="shared" si="11" ref="C50:H50">(C13/$H13)*100</f>
        <v>85.01350299660096</v>
      </c>
      <c r="D50" s="38">
        <f t="shared" si="11"/>
        <v>5.777852424885424</v>
      </c>
      <c r="E50" s="38">
        <f t="shared" si="11"/>
        <v>5.540219639875746</v>
      </c>
      <c r="F50" s="38">
        <f t="shared" si="11"/>
        <v>3.6684249386378607</v>
      </c>
      <c r="G50" s="38">
        <f t="shared" si="11"/>
        <v>0</v>
      </c>
      <c r="H50" s="38">
        <f t="shared" si="11"/>
        <v>100</v>
      </c>
    </row>
    <row r="51" spans="1:8" ht="10.5">
      <c r="A51" s="70">
        <f>+A14</f>
        <v>107</v>
      </c>
      <c r="B51" s="21" t="str">
        <f>+B14</f>
        <v>Consalud S.A.</v>
      </c>
      <c r="C51" s="38">
        <f aca="true" t="shared" si="12" ref="C51:H51">(C14/$H14)*100</f>
        <v>89.14792052218277</v>
      </c>
      <c r="D51" s="38">
        <f t="shared" si="12"/>
        <v>2.1516905917070974</v>
      </c>
      <c r="E51" s="38">
        <f t="shared" si="12"/>
        <v>5.216044365527934</v>
      </c>
      <c r="F51" s="38">
        <f t="shared" si="12"/>
        <v>3.484344520582204</v>
      </c>
      <c r="G51" s="38">
        <f t="shared" si="12"/>
        <v>0</v>
      </c>
      <c r="H51" s="38">
        <f t="shared" si="12"/>
        <v>100</v>
      </c>
    </row>
    <row r="52" spans="1:8" ht="10.5">
      <c r="A52" s="14"/>
      <c r="B52" s="14"/>
      <c r="C52" s="44"/>
      <c r="D52" s="44"/>
      <c r="E52" s="44"/>
      <c r="F52" s="44"/>
      <c r="G52" s="44"/>
      <c r="H52" s="33"/>
    </row>
    <row r="53" spans="1:8" ht="10.5">
      <c r="A53" s="118"/>
      <c r="B53" s="119" t="s">
        <v>43</v>
      </c>
      <c r="C53" s="152">
        <f aca="true" t="shared" si="13" ref="C53:H53">(C16/$H16)*100</f>
        <v>86.60968559889902</v>
      </c>
      <c r="D53" s="152">
        <f t="shared" si="13"/>
        <v>3.6694497297769066</v>
      </c>
      <c r="E53" s="152">
        <f t="shared" si="13"/>
        <v>4.547617130082804</v>
      </c>
      <c r="F53" s="152">
        <f t="shared" si="13"/>
        <v>5.173247541241263</v>
      </c>
      <c r="G53" s="152">
        <f t="shared" si="13"/>
        <v>0</v>
      </c>
      <c r="H53" s="152">
        <f t="shared" si="13"/>
        <v>100</v>
      </c>
    </row>
    <row r="54" spans="1:8" ht="10.5">
      <c r="A54" s="14"/>
      <c r="B54" s="14"/>
      <c r="C54" s="44"/>
      <c r="D54" s="44"/>
      <c r="E54" s="44"/>
      <c r="F54" s="44"/>
      <c r="G54" s="44"/>
      <c r="H54" s="33"/>
    </row>
    <row r="55" spans="1:8" ht="10.5">
      <c r="A55" s="14">
        <v>62</v>
      </c>
      <c r="B55" s="21" t="str">
        <f aca="true" t="shared" si="14" ref="B55:B60">+B18</f>
        <v>San Lorenzo</v>
      </c>
      <c r="C55" s="38">
        <f aca="true" t="shared" si="15" ref="C55:H59">(C18/$H18)*100</f>
        <v>88.96369319547969</v>
      </c>
      <c r="D55" s="38">
        <f t="shared" si="15"/>
        <v>0</v>
      </c>
      <c r="E55" s="38">
        <f t="shared" si="15"/>
        <v>9.353209906227459</v>
      </c>
      <c r="F55" s="38">
        <f t="shared" si="15"/>
        <v>1.6830968982928587</v>
      </c>
      <c r="G55" s="38">
        <f t="shared" si="15"/>
        <v>0</v>
      </c>
      <c r="H55" s="38">
        <f t="shared" si="15"/>
        <v>100</v>
      </c>
    </row>
    <row r="56" spans="1:8" ht="10.5">
      <c r="A56" s="14">
        <v>63</v>
      </c>
      <c r="B56" s="21" t="str">
        <f t="shared" si="14"/>
        <v>Fusat Ltda.</v>
      </c>
      <c r="C56" s="38">
        <f t="shared" si="15"/>
        <v>64.36913135664524</v>
      </c>
      <c r="D56" s="38">
        <f t="shared" si="15"/>
        <v>0.32645643321105244</v>
      </c>
      <c r="E56" s="38">
        <f t="shared" si="15"/>
        <v>32.164372496886884</v>
      </c>
      <c r="F56" s="38">
        <f t="shared" si="15"/>
        <v>3.1400397132568236</v>
      </c>
      <c r="G56" s="38">
        <f t="shared" si="15"/>
        <v>0</v>
      </c>
      <c r="H56" s="38">
        <f t="shared" si="15"/>
        <v>100</v>
      </c>
    </row>
    <row r="57" spans="1:8" ht="10.5">
      <c r="A57" s="14">
        <v>65</v>
      </c>
      <c r="B57" s="21" t="str">
        <f t="shared" si="14"/>
        <v>Chuquicamata</v>
      </c>
      <c r="C57" s="38">
        <f t="shared" si="15"/>
        <v>81.22320819112629</v>
      </c>
      <c r="D57" s="38">
        <f t="shared" si="15"/>
        <v>0.663481228668942</v>
      </c>
      <c r="E57" s="38">
        <f t="shared" si="15"/>
        <v>11.238225255972695</v>
      </c>
      <c r="F57" s="38">
        <f t="shared" si="15"/>
        <v>6.8750853242320815</v>
      </c>
      <c r="G57" s="38">
        <f t="shared" si="15"/>
        <v>0</v>
      </c>
      <c r="H57" s="38">
        <f t="shared" si="15"/>
        <v>100</v>
      </c>
    </row>
    <row r="58" spans="1:8" ht="10.5">
      <c r="A58" s="14">
        <v>68</v>
      </c>
      <c r="B58" s="21" t="str">
        <f t="shared" si="14"/>
        <v>Río Blanco</v>
      </c>
      <c r="C58" s="38">
        <f t="shared" si="15"/>
        <v>82.51357641582622</v>
      </c>
      <c r="D58" s="38">
        <f t="shared" si="15"/>
        <v>0.1861908456167572</v>
      </c>
      <c r="E58" s="38">
        <f t="shared" si="15"/>
        <v>16.16757176105508</v>
      </c>
      <c r="F58" s="38">
        <f t="shared" si="15"/>
        <v>1.1326609775019396</v>
      </c>
      <c r="G58" s="38">
        <f t="shared" si="15"/>
        <v>0</v>
      </c>
      <c r="H58" s="38">
        <f t="shared" si="15"/>
        <v>100</v>
      </c>
    </row>
    <row r="59" spans="1:8" ht="10.5">
      <c r="A59" s="14">
        <v>76</v>
      </c>
      <c r="B59" s="21" t="str">
        <f t="shared" si="14"/>
        <v>Isapre Fundación</v>
      </c>
      <c r="C59" s="38">
        <f t="shared" si="15"/>
        <v>64.23664967870596</v>
      </c>
      <c r="D59" s="38">
        <f t="shared" si="15"/>
        <v>0.20311692148607727</v>
      </c>
      <c r="E59" s="38">
        <f t="shared" si="15"/>
        <v>32.151562153777974</v>
      </c>
      <c r="F59" s="38">
        <f t="shared" si="15"/>
        <v>3.4086712460299875</v>
      </c>
      <c r="G59" s="38">
        <f t="shared" si="15"/>
        <v>0</v>
      </c>
      <c r="H59" s="38">
        <f t="shared" si="15"/>
        <v>100</v>
      </c>
    </row>
    <row r="60" spans="1:8" ht="10.5">
      <c r="A60" s="14">
        <v>94</v>
      </c>
      <c r="B60" s="21" t="str">
        <f t="shared" si="14"/>
        <v>Cruz del Norte</v>
      </c>
      <c r="C60" s="38">
        <f aca="true" t="shared" si="16" ref="C60:H60">(C23/$H23)*100</f>
        <v>98.4207389749702</v>
      </c>
      <c r="D60" s="38">
        <f t="shared" si="16"/>
        <v>0.05959475566150178</v>
      </c>
      <c r="E60" s="38">
        <f t="shared" si="16"/>
        <v>1.5196662693682956</v>
      </c>
      <c r="F60" s="38">
        <f t="shared" si="16"/>
        <v>0</v>
      </c>
      <c r="G60" s="38">
        <f t="shared" si="16"/>
        <v>0</v>
      </c>
      <c r="H60" s="38">
        <f t="shared" si="16"/>
        <v>100</v>
      </c>
    </row>
    <row r="61" spans="1:8" ht="10.5">
      <c r="A61" s="14"/>
      <c r="B61" s="14"/>
      <c r="C61" s="44"/>
      <c r="D61" s="44"/>
      <c r="E61" s="44"/>
      <c r="F61" s="44"/>
      <c r="G61" s="44"/>
      <c r="H61" s="33"/>
    </row>
    <row r="62" spans="1:8" ht="10.5">
      <c r="A62" s="119"/>
      <c r="B62" s="119" t="s">
        <v>49</v>
      </c>
      <c r="C62" s="152">
        <f aca="true" t="shared" si="17" ref="C62:H62">(C25/$H25)*100</f>
        <v>73.190470868723</v>
      </c>
      <c r="D62" s="152">
        <f t="shared" si="17"/>
        <v>0.3809044851735956</v>
      </c>
      <c r="E62" s="152">
        <f t="shared" si="17"/>
        <v>22.221911786618982</v>
      </c>
      <c r="F62" s="152">
        <f t="shared" si="17"/>
        <v>4.206712859484429</v>
      </c>
      <c r="G62" s="152">
        <f t="shared" si="17"/>
        <v>0</v>
      </c>
      <c r="H62" s="152">
        <f t="shared" si="17"/>
        <v>100</v>
      </c>
    </row>
    <row r="63" spans="1:8" ht="10.5">
      <c r="A63" s="14"/>
      <c r="B63" s="14"/>
      <c r="C63" s="44"/>
      <c r="D63" s="44"/>
      <c r="E63" s="44"/>
      <c r="F63" s="44"/>
      <c r="G63" s="44"/>
      <c r="H63" s="33"/>
    </row>
    <row r="64" spans="1:8" ht="11.25" thickBot="1">
      <c r="A64" s="122"/>
      <c r="B64" s="122" t="s">
        <v>50</v>
      </c>
      <c r="C64" s="154">
        <f aca="true" t="shared" si="18" ref="C64:H64">(C27/$H27)*100</f>
        <v>86.11723348096514</v>
      </c>
      <c r="D64" s="154">
        <f t="shared" si="18"/>
        <v>3.5487682217163314</v>
      </c>
      <c r="E64" s="154">
        <f t="shared" si="18"/>
        <v>5.19622019752062</v>
      </c>
      <c r="F64" s="154">
        <f t="shared" si="18"/>
        <v>5.137778099797914</v>
      </c>
      <c r="G64" s="154">
        <f t="shared" si="18"/>
        <v>0</v>
      </c>
      <c r="H64" s="154">
        <f t="shared" si="18"/>
        <v>100</v>
      </c>
    </row>
    <row r="65" ht="10.5">
      <c r="B65" s="21" t="str">
        <f>+'Cartera vigente por mes'!B26</f>
        <v>Fuente: Superintendencia de Salud, Archivo Maestro de Beneficiarios.</v>
      </c>
    </row>
    <row r="66" ht="10.5"/>
    <row r="67" spans="1:8" ht="17.25" customHeight="1">
      <c r="A67" s="10" t="s">
        <v>224</v>
      </c>
      <c r="B67" s="10"/>
      <c r="C67" s="10"/>
      <c r="D67" s="10"/>
      <c r="E67" s="10"/>
      <c r="F67" s="10"/>
      <c r="G67" s="10"/>
      <c r="H67" s="10"/>
    </row>
    <row r="68" ht="10.5"/>
    <row r="69" ht="10.5"/>
    <row r="70" ht="10.5"/>
    <row r="71" ht="10.5"/>
    <row r="72" ht="10.5"/>
    <row r="73" ht="10.5"/>
    <row r="74" ht="10.5"/>
    <row r="75" ht="10.5"/>
    <row r="76" ht="10.5"/>
    <row r="77" ht="10.5"/>
    <row r="78" ht="10.5"/>
    <row r="79" ht="10.5"/>
    <row r="80" ht="10.5"/>
  </sheetData>
  <sheetProtection/>
  <mergeCells count="7">
    <mergeCell ref="B32:H32"/>
    <mergeCell ref="A38:H38"/>
    <mergeCell ref="A67:H67"/>
    <mergeCell ref="A1:H1"/>
    <mergeCell ref="B2:H2"/>
    <mergeCell ref="B3:H3"/>
    <mergeCell ref="B4:H4"/>
  </mergeCells>
  <hyperlinks>
    <hyperlink ref="A1" location="Indice!A1" display="Volver"/>
    <hyperlink ref="A38" location="Indice!A1" display="Volver"/>
    <hyperlink ref="A67" location="Indice!A1" display="Volver"/>
  </hyperlinks>
  <printOptions horizontalCentered="1" verticalCentered="1"/>
  <pageMargins left="0.5905511811023623" right="0.5905511811023623" top="0.3937007874015748" bottom="0.3937007874015748" header="0" footer="0"/>
  <pageSetup horizontalDpi="600" verticalDpi="600" orientation="portrait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94"/>
  <sheetViews>
    <sheetView showGridLines="0" zoomScale="80" zoomScaleNormal="80" zoomScalePageLayoutView="0" workbookViewId="0" topLeftCell="A1">
      <selection activeCell="A1" sqref="A1:T1"/>
    </sheetView>
  </sheetViews>
  <sheetFormatPr defaultColWidth="0" defaultRowHeight="15" zeroHeight="1"/>
  <cols>
    <col min="1" max="1" width="4" style="11" bestFit="1" customWidth="1"/>
    <col min="2" max="2" width="19.59765625" style="11" customWidth="1"/>
    <col min="3" max="3" width="6.59765625" style="11" bestFit="1" customWidth="1"/>
    <col min="4" max="4" width="6" style="11" customWidth="1"/>
    <col min="5" max="7" width="6.59765625" style="11" bestFit="1" customWidth="1"/>
    <col min="8" max="9" width="8.5" style="11" bestFit="1" customWidth="1"/>
    <col min="10" max="12" width="7.5" style="11" bestFit="1" customWidth="1"/>
    <col min="13" max="13" width="7" style="11" bestFit="1" customWidth="1"/>
    <col min="14" max="14" width="7.5" style="11" bestFit="1" customWidth="1"/>
    <col min="15" max="17" width="6.59765625" style="11" bestFit="1" customWidth="1"/>
    <col min="18" max="18" width="6.19921875" style="11" bestFit="1" customWidth="1"/>
    <col min="19" max="19" width="8.3984375" style="11" hidden="1" customWidth="1"/>
    <col min="20" max="20" width="9.19921875" style="11" bestFit="1" customWidth="1"/>
    <col min="21" max="22" width="0" style="11" hidden="1" customWidth="1"/>
    <col min="23" max="23" width="8.8984375" style="11" hidden="1" customWidth="1"/>
    <col min="24" max="16384" width="0" style="11" hidden="1" customWidth="1"/>
  </cols>
  <sheetData>
    <row r="1" spans="1:20" ht="14.25">
      <c r="A1" s="10" t="s">
        <v>224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2:256" ht="13.5">
      <c r="B2" s="12" t="s">
        <v>52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31"/>
      <c r="V2" s="31"/>
      <c r="W2" s="14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  <c r="IP2" s="31"/>
      <c r="IQ2" s="31"/>
      <c r="IR2" s="31"/>
      <c r="IS2" s="31"/>
      <c r="IT2" s="31"/>
      <c r="IU2" s="31"/>
      <c r="IV2" s="31"/>
    </row>
    <row r="3" spans="2:256" ht="13.5">
      <c r="B3" s="12" t="s">
        <v>251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31"/>
      <c r="V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1"/>
      <c r="IQ3" s="31"/>
      <c r="IR3" s="31"/>
      <c r="IS3" s="31"/>
      <c r="IT3" s="31"/>
      <c r="IU3" s="31"/>
      <c r="IV3" s="31"/>
    </row>
    <row r="4" spans="1:256" ht="11.25" thickBot="1">
      <c r="A4" s="18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31"/>
      <c r="IU4" s="31"/>
      <c r="IV4" s="31"/>
    </row>
    <row r="5" spans="1:256" ht="10.5">
      <c r="A5" s="127" t="s">
        <v>1</v>
      </c>
      <c r="B5" s="127" t="s">
        <v>1</v>
      </c>
      <c r="C5" s="179" t="s">
        <v>53</v>
      </c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80"/>
      <c r="T5" s="180"/>
      <c r="U5" s="31"/>
      <c r="V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  <c r="IT5" s="31"/>
      <c r="IU5" s="31"/>
      <c r="IV5" s="31"/>
    </row>
    <row r="6" spans="1:256" ht="10.5">
      <c r="A6" s="135" t="s">
        <v>37</v>
      </c>
      <c r="B6" s="135" t="s">
        <v>38</v>
      </c>
      <c r="C6" s="146" t="s">
        <v>240</v>
      </c>
      <c r="D6" s="146" t="s">
        <v>241</v>
      </c>
      <c r="E6" s="146" t="s">
        <v>54</v>
      </c>
      <c r="F6" s="146" t="s">
        <v>55</v>
      </c>
      <c r="G6" s="146" t="s">
        <v>56</v>
      </c>
      <c r="H6" s="146" t="s">
        <v>57</v>
      </c>
      <c r="I6" s="146" t="s">
        <v>58</v>
      </c>
      <c r="J6" s="146" t="s">
        <v>59</v>
      </c>
      <c r="K6" s="146" t="s">
        <v>60</v>
      </c>
      <c r="L6" s="146" t="s">
        <v>61</v>
      </c>
      <c r="M6" s="146" t="s">
        <v>62</v>
      </c>
      <c r="N6" s="146" t="s">
        <v>63</v>
      </c>
      <c r="O6" s="146" t="s">
        <v>64</v>
      </c>
      <c r="P6" s="146" t="s">
        <v>65</v>
      </c>
      <c r="Q6" s="146" t="s">
        <v>66</v>
      </c>
      <c r="R6" s="147" t="s">
        <v>67</v>
      </c>
      <c r="S6" s="147" t="s">
        <v>216</v>
      </c>
      <c r="T6" s="181" t="s">
        <v>4</v>
      </c>
      <c r="U6" s="31"/>
      <c r="V6" s="31"/>
      <c r="W6" s="14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  <c r="IM6" s="31"/>
      <c r="IN6" s="31"/>
      <c r="IO6" s="31"/>
      <c r="IP6" s="31"/>
      <c r="IQ6" s="31"/>
      <c r="IR6" s="31"/>
      <c r="IS6" s="31"/>
      <c r="IT6" s="31"/>
      <c r="IU6" s="31"/>
      <c r="IV6" s="31"/>
    </row>
    <row r="7" spans="1:256" ht="10.5">
      <c r="A7" s="14">
        <v>67</v>
      </c>
      <c r="B7" s="21" t="str">
        <f>+'Beneficiarios por tipo'!B8</f>
        <v>Colmena Golden Cross</v>
      </c>
      <c r="C7" s="30">
        <v>31</v>
      </c>
      <c r="D7" s="30">
        <v>232</v>
      </c>
      <c r="E7" s="30">
        <v>4175</v>
      </c>
      <c r="F7" s="30">
        <v>18905</v>
      </c>
      <c r="G7" s="30">
        <v>24234</v>
      </c>
      <c r="H7" s="30">
        <v>21916</v>
      </c>
      <c r="I7" s="30">
        <v>16995</v>
      </c>
      <c r="J7" s="30">
        <v>14054</v>
      </c>
      <c r="K7" s="30">
        <v>11613</v>
      </c>
      <c r="L7" s="30">
        <v>9588</v>
      </c>
      <c r="M7" s="30">
        <v>7128</v>
      </c>
      <c r="N7" s="30">
        <v>4682</v>
      </c>
      <c r="O7" s="30">
        <v>2670</v>
      </c>
      <c r="P7" s="30">
        <v>1407</v>
      </c>
      <c r="Q7" s="30">
        <v>787</v>
      </c>
      <c r="R7" s="30">
        <v>385</v>
      </c>
      <c r="S7" s="30"/>
      <c r="T7" s="33">
        <f>SUM(C7:S7)</f>
        <v>138802</v>
      </c>
      <c r="U7" s="31"/>
      <c r="V7" s="31"/>
      <c r="W7" s="24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  <c r="IT7" s="31"/>
      <c r="IU7" s="31"/>
      <c r="IV7" s="31"/>
    </row>
    <row r="8" spans="1:256" ht="10.5">
      <c r="A8" s="14">
        <v>78</v>
      </c>
      <c r="B8" s="21" t="str">
        <f>+'Beneficiarios por tipo'!B9</f>
        <v>Isapre Cruz Blanca S.A.</v>
      </c>
      <c r="C8" s="30">
        <v>102</v>
      </c>
      <c r="D8" s="30">
        <v>766</v>
      </c>
      <c r="E8" s="30">
        <v>9449</v>
      </c>
      <c r="F8" s="30">
        <v>25042</v>
      </c>
      <c r="G8" s="30">
        <v>29201</v>
      </c>
      <c r="H8" s="30">
        <v>27667</v>
      </c>
      <c r="I8" s="30">
        <v>23051</v>
      </c>
      <c r="J8" s="30">
        <v>20127</v>
      </c>
      <c r="K8" s="30">
        <v>16290</v>
      </c>
      <c r="L8" s="30">
        <v>12154</v>
      </c>
      <c r="M8" s="30">
        <v>8564</v>
      </c>
      <c r="N8" s="30">
        <v>4990</v>
      </c>
      <c r="O8" s="30">
        <v>2242</v>
      </c>
      <c r="P8" s="30">
        <v>1301</v>
      </c>
      <c r="Q8" s="30">
        <v>702</v>
      </c>
      <c r="R8" s="30">
        <v>357</v>
      </c>
      <c r="S8" s="30"/>
      <c r="T8" s="33">
        <f aca="true" t="shared" si="0" ref="T8:T13">SUM(C8:S8)</f>
        <v>182005</v>
      </c>
      <c r="U8" s="31"/>
      <c r="V8" s="31"/>
      <c r="W8" s="24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  <c r="IM8" s="31"/>
      <c r="IN8" s="31"/>
      <c r="IO8" s="31"/>
      <c r="IP8" s="31"/>
      <c r="IQ8" s="31"/>
      <c r="IR8" s="31"/>
      <c r="IS8" s="31"/>
      <c r="IT8" s="31"/>
      <c r="IU8" s="31"/>
      <c r="IV8" s="31"/>
    </row>
    <row r="9" spans="1:256" ht="10.5">
      <c r="A9" s="14">
        <v>80</v>
      </c>
      <c r="B9" s="21" t="str">
        <f>+'Beneficiarios por tipo'!B10</f>
        <v>Vida Tres</v>
      </c>
      <c r="C9" s="30">
        <v>13</v>
      </c>
      <c r="D9" s="30">
        <v>62</v>
      </c>
      <c r="E9" s="30">
        <v>1013</v>
      </c>
      <c r="F9" s="30">
        <v>4291</v>
      </c>
      <c r="G9" s="30">
        <v>5914</v>
      </c>
      <c r="H9" s="30">
        <v>6796</v>
      </c>
      <c r="I9" s="30">
        <v>6309</v>
      </c>
      <c r="J9" s="30">
        <v>5300</v>
      </c>
      <c r="K9" s="30">
        <v>4420</v>
      </c>
      <c r="L9" s="30">
        <v>3275</v>
      </c>
      <c r="M9" s="30">
        <v>2747</v>
      </c>
      <c r="N9" s="30">
        <v>1875</v>
      </c>
      <c r="O9" s="30">
        <v>1048</v>
      </c>
      <c r="P9" s="30">
        <v>693</v>
      </c>
      <c r="Q9" s="30">
        <v>426</v>
      </c>
      <c r="R9" s="30">
        <v>199</v>
      </c>
      <c r="S9" s="30"/>
      <c r="T9" s="33">
        <f>SUM(C9:S9)</f>
        <v>44381</v>
      </c>
      <c r="U9" s="31"/>
      <c r="V9" s="31"/>
      <c r="W9" s="24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  <c r="IQ9" s="31"/>
      <c r="IR9" s="31"/>
      <c r="IS9" s="31"/>
      <c r="IT9" s="31"/>
      <c r="IU9" s="31"/>
      <c r="IV9" s="31"/>
    </row>
    <row r="10" spans="1:256" ht="10.5">
      <c r="A10" s="14">
        <v>81</v>
      </c>
      <c r="B10" s="21" t="str">
        <f>+'Beneficiarios por tipo'!B11</f>
        <v>Ferrosalud</v>
      </c>
      <c r="C10" s="30">
        <v>4</v>
      </c>
      <c r="D10" s="30">
        <v>271</v>
      </c>
      <c r="E10" s="30">
        <v>2781</v>
      </c>
      <c r="F10" s="30">
        <v>1811</v>
      </c>
      <c r="G10" s="30">
        <v>1089</v>
      </c>
      <c r="H10" s="30">
        <v>961</v>
      </c>
      <c r="I10" s="30">
        <v>860</v>
      </c>
      <c r="J10" s="30">
        <v>865</v>
      </c>
      <c r="K10" s="30">
        <v>589</v>
      </c>
      <c r="L10" s="30">
        <v>343</v>
      </c>
      <c r="M10" s="30">
        <v>297</v>
      </c>
      <c r="N10" s="30">
        <v>148</v>
      </c>
      <c r="O10" s="30">
        <v>90</v>
      </c>
      <c r="P10" s="30">
        <v>37</v>
      </c>
      <c r="Q10" s="30">
        <v>21</v>
      </c>
      <c r="R10" s="30">
        <v>4</v>
      </c>
      <c r="S10" s="30"/>
      <c r="T10" s="33">
        <f>SUM(C10:S10)</f>
        <v>10171</v>
      </c>
      <c r="U10" s="31"/>
      <c r="V10" s="31"/>
      <c r="W10" s="24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  <c r="IU10" s="31"/>
      <c r="IV10" s="31"/>
    </row>
    <row r="11" spans="1:256" ht="10.5">
      <c r="A11" s="14">
        <v>88</v>
      </c>
      <c r="B11" s="21" t="str">
        <f>+'Beneficiarios por tipo'!B12</f>
        <v>Mas Vida</v>
      </c>
      <c r="C11" s="30">
        <v>105</v>
      </c>
      <c r="D11" s="30">
        <v>243</v>
      </c>
      <c r="E11" s="30">
        <v>3412</v>
      </c>
      <c r="F11" s="30">
        <v>15216</v>
      </c>
      <c r="G11" s="30">
        <v>22808</v>
      </c>
      <c r="H11" s="30">
        <v>23655</v>
      </c>
      <c r="I11" s="30">
        <v>18505</v>
      </c>
      <c r="J11" s="30">
        <v>14177</v>
      </c>
      <c r="K11" s="30">
        <v>9696</v>
      </c>
      <c r="L11" s="30">
        <v>5693</v>
      </c>
      <c r="M11" s="30">
        <v>2433</v>
      </c>
      <c r="N11" s="30">
        <v>1082</v>
      </c>
      <c r="O11" s="30">
        <v>550</v>
      </c>
      <c r="P11" s="30">
        <v>296</v>
      </c>
      <c r="Q11" s="30">
        <v>191</v>
      </c>
      <c r="R11" s="30">
        <v>99</v>
      </c>
      <c r="S11" s="30"/>
      <c r="T11" s="33">
        <f t="shared" si="0"/>
        <v>118161</v>
      </c>
      <c r="U11" s="31"/>
      <c r="V11" s="31"/>
      <c r="W11" s="24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  <c r="IU11" s="31"/>
      <c r="IV11" s="31"/>
    </row>
    <row r="12" spans="1:256" ht="10.5">
      <c r="A12" s="14">
        <v>99</v>
      </c>
      <c r="B12" s="21" t="str">
        <f>+'Beneficiarios por tipo'!B13</f>
        <v>Isapre Banmédica</v>
      </c>
      <c r="C12" s="30">
        <v>67</v>
      </c>
      <c r="D12" s="30">
        <v>1155</v>
      </c>
      <c r="E12" s="30">
        <v>12321</v>
      </c>
      <c r="F12" s="30">
        <v>29650</v>
      </c>
      <c r="G12" s="30">
        <v>33463</v>
      </c>
      <c r="H12" s="30">
        <v>31423</v>
      </c>
      <c r="I12" s="30">
        <v>26032</v>
      </c>
      <c r="J12" s="30">
        <v>23889</v>
      </c>
      <c r="K12" s="30">
        <v>18749</v>
      </c>
      <c r="L12" s="30">
        <v>13603</v>
      </c>
      <c r="M12" s="30">
        <v>10082</v>
      </c>
      <c r="N12" s="30">
        <v>5887</v>
      </c>
      <c r="O12" s="30">
        <v>3087</v>
      </c>
      <c r="P12" s="30">
        <v>1787</v>
      </c>
      <c r="Q12" s="30">
        <v>1234</v>
      </c>
      <c r="R12" s="30">
        <v>755</v>
      </c>
      <c r="S12" s="30"/>
      <c r="T12" s="33">
        <f t="shared" si="0"/>
        <v>213184</v>
      </c>
      <c r="U12" s="31"/>
      <c r="V12" s="31"/>
      <c r="W12" s="24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  <c r="IU12" s="31"/>
      <c r="IV12" s="31"/>
    </row>
    <row r="13" spans="1:256" ht="10.5">
      <c r="A13" s="14">
        <v>107</v>
      </c>
      <c r="B13" s="21" t="str">
        <f>+'Beneficiarios por tipo'!B14</f>
        <v>Consalud S.A.</v>
      </c>
      <c r="C13" s="30">
        <v>79</v>
      </c>
      <c r="D13" s="30">
        <v>3067</v>
      </c>
      <c r="E13" s="30">
        <v>27088</v>
      </c>
      <c r="F13" s="30">
        <v>35531</v>
      </c>
      <c r="G13" s="30">
        <v>33005</v>
      </c>
      <c r="H13" s="30">
        <v>30963</v>
      </c>
      <c r="I13" s="30">
        <v>27664</v>
      </c>
      <c r="J13" s="30">
        <v>27399</v>
      </c>
      <c r="K13" s="30">
        <v>22633</v>
      </c>
      <c r="L13" s="30">
        <v>16754</v>
      </c>
      <c r="M13" s="30">
        <v>11342</v>
      </c>
      <c r="N13" s="30">
        <v>5734</v>
      </c>
      <c r="O13" s="30">
        <v>3063</v>
      </c>
      <c r="P13" s="30">
        <v>2077</v>
      </c>
      <c r="Q13" s="30">
        <v>1223</v>
      </c>
      <c r="R13" s="30">
        <v>524</v>
      </c>
      <c r="S13" s="30"/>
      <c r="T13" s="33">
        <f t="shared" si="0"/>
        <v>248146</v>
      </c>
      <c r="U13" s="31"/>
      <c r="V13" s="31"/>
      <c r="W13" s="24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  <c r="IT13" s="31"/>
      <c r="IU13" s="31"/>
      <c r="IV13" s="31"/>
    </row>
    <row r="14" spans="1:256" ht="10.5">
      <c r="A14" s="14"/>
      <c r="B14" s="14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  <c r="IT14" s="31"/>
      <c r="IU14" s="31"/>
      <c r="IV14" s="31"/>
    </row>
    <row r="15" spans="1:256" ht="10.5">
      <c r="A15" s="118"/>
      <c r="B15" s="119" t="s">
        <v>43</v>
      </c>
      <c r="C15" s="139">
        <f aca="true" t="shared" si="1" ref="C15:T15">SUM(C7:C14)</f>
        <v>401</v>
      </c>
      <c r="D15" s="139">
        <f t="shared" si="1"/>
        <v>5796</v>
      </c>
      <c r="E15" s="139">
        <f t="shared" si="1"/>
        <v>60239</v>
      </c>
      <c r="F15" s="139">
        <f t="shared" si="1"/>
        <v>130446</v>
      </c>
      <c r="G15" s="139">
        <f t="shared" si="1"/>
        <v>149714</v>
      </c>
      <c r="H15" s="139">
        <f t="shared" si="1"/>
        <v>143381</v>
      </c>
      <c r="I15" s="139">
        <f t="shared" si="1"/>
        <v>119416</v>
      </c>
      <c r="J15" s="139">
        <f t="shared" si="1"/>
        <v>105811</v>
      </c>
      <c r="K15" s="139">
        <f t="shared" si="1"/>
        <v>83990</v>
      </c>
      <c r="L15" s="139">
        <f t="shared" si="1"/>
        <v>61410</v>
      </c>
      <c r="M15" s="139">
        <f t="shared" si="1"/>
        <v>42593</v>
      </c>
      <c r="N15" s="139">
        <f t="shared" si="1"/>
        <v>24398</v>
      </c>
      <c r="O15" s="139">
        <f t="shared" si="1"/>
        <v>12750</v>
      </c>
      <c r="P15" s="139">
        <f t="shared" si="1"/>
        <v>7598</v>
      </c>
      <c r="Q15" s="139">
        <f t="shared" si="1"/>
        <v>4584</v>
      </c>
      <c r="R15" s="139">
        <f t="shared" si="1"/>
        <v>2323</v>
      </c>
      <c r="S15" s="139">
        <f t="shared" si="1"/>
        <v>0</v>
      </c>
      <c r="T15" s="139">
        <f t="shared" si="1"/>
        <v>954850</v>
      </c>
      <c r="U15" s="31"/>
      <c r="V15" s="31"/>
      <c r="W15" s="24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  <c r="IT15" s="31"/>
      <c r="IU15" s="31"/>
      <c r="IV15" s="31"/>
    </row>
    <row r="16" spans="1:256" ht="10.5">
      <c r="A16" s="14"/>
      <c r="B16" s="14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  <c r="IT16" s="31"/>
      <c r="IU16" s="31"/>
      <c r="IV16" s="31"/>
    </row>
    <row r="17" spans="1:256" ht="10.5">
      <c r="A17" s="14">
        <v>62</v>
      </c>
      <c r="B17" s="21" t="str">
        <f>+'Beneficiarios por tipo'!B18</f>
        <v>San Lorenzo</v>
      </c>
      <c r="C17" s="30">
        <v>1</v>
      </c>
      <c r="D17" s="30"/>
      <c r="E17" s="30">
        <v>1</v>
      </c>
      <c r="F17" s="30">
        <v>5</v>
      </c>
      <c r="G17" s="30">
        <v>48</v>
      </c>
      <c r="H17" s="30">
        <v>96</v>
      </c>
      <c r="I17" s="30">
        <v>92</v>
      </c>
      <c r="J17" s="30">
        <v>104</v>
      </c>
      <c r="K17" s="30">
        <v>262</v>
      </c>
      <c r="L17" s="30">
        <v>339</v>
      </c>
      <c r="M17" s="30">
        <v>237</v>
      </c>
      <c r="N17" s="30">
        <v>53</v>
      </c>
      <c r="O17" s="30">
        <v>25</v>
      </c>
      <c r="P17" s="30">
        <v>6</v>
      </c>
      <c r="Q17" s="30">
        <v>5</v>
      </c>
      <c r="R17" s="30">
        <v>1</v>
      </c>
      <c r="S17" s="30"/>
      <c r="T17" s="33">
        <f aca="true" t="shared" si="2" ref="T17:T22">SUM(C17:S17)</f>
        <v>1275</v>
      </c>
      <c r="U17" s="31"/>
      <c r="V17" s="31"/>
      <c r="W17" s="24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  <c r="IT17" s="31"/>
      <c r="IU17" s="31"/>
      <c r="IV17" s="31"/>
    </row>
    <row r="18" spans="1:256" ht="10.5">
      <c r="A18" s="14">
        <v>63</v>
      </c>
      <c r="B18" s="21" t="str">
        <f>+'Beneficiarios por tipo'!B19</f>
        <v>Fusat Ltda.</v>
      </c>
      <c r="C18" s="30">
        <v>116</v>
      </c>
      <c r="D18" s="30">
        <v>26</v>
      </c>
      <c r="E18" s="30">
        <v>59</v>
      </c>
      <c r="F18" s="30">
        <v>352</v>
      </c>
      <c r="G18" s="30">
        <v>708</v>
      </c>
      <c r="H18" s="30">
        <v>907</v>
      </c>
      <c r="I18" s="30">
        <v>662</v>
      </c>
      <c r="J18" s="30">
        <v>884</v>
      </c>
      <c r="K18" s="30">
        <v>792</v>
      </c>
      <c r="L18" s="30">
        <v>1425</v>
      </c>
      <c r="M18" s="30">
        <v>1722</v>
      </c>
      <c r="N18" s="30">
        <v>1301</v>
      </c>
      <c r="O18" s="30">
        <v>681</v>
      </c>
      <c r="P18" s="30">
        <v>298</v>
      </c>
      <c r="Q18" s="30">
        <v>108</v>
      </c>
      <c r="R18" s="30">
        <v>28</v>
      </c>
      <c r="S18" s="30"/>
      <c r="T18" s="33">
        <f t="shared" si="2"/>
        <v>10069</v>
      </c>
      <c r="U18" s="31"/>
      <c r="V18" s="31"/>
      <c r="W18" s="24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  <c r="IR18" s="31"/>
      <c r="IS18" s="31"/>
      <c r="IT18" s="31"/>
      <c r="IU18" s="31"/>
      <c r="IV18" s="31"/>
    </row>
    <row r="19" spans="1:256" ht="10.5">
      <c r="A19" s="14">
        <v>65</v>
      </c>
      <c r="B19" s="21" t="str">
        <f>+'Beneficiarios por tipo'!B20</f>
        <v>Chuquicamata</v>
      </c>
      <c r="C19" s="30">
        <v>147</v>
      </c>
      <c r="D19" s="30">
        <v>18</v>
      </c>
      <c r="E19" s="30">
        <v>60</v>
      </c>
      <c r="F19" s="30">
        <v>414</v>
      </c>
      <c r="G19" s="30">
        <v>601</v>
      </c>
      <c r="H19" s="30">
        <v>863</v>
      </c>
      <c r="I19" s="30">
        <v>1028</v>
      </c>
      <c r="J19" s="30">
        <v>1581</v>
      </c>
      <c r="K19" s="30">
        <v>1651</v>
      </c>
      <c r="L19" s="30">
        <v>1569</v>
      </c>
      <c r="M19" s="30">
        <v>1278</v>
      </c>
      <c r="N19" s="30">
        <v>754</v>
      </c>
      <c r="O19" s="30">
        <v>211</v>
      </c>
      <c r="P19" s="30">
        <v>63</v>
      </c>
      <c r="Q19" s="30">
        <v>20</v>
      </c>
      <c r="R19" s="30">
        <v>11</v>
      </c>
      <c r="S19" s="30"/>
      <c r="T19" s="33">
        <f t="shared" si="2"/>
        <v>10269</v>
      </c>
      <c r="U19" s="31"/>
      <c r="V19" s="31"/>
      <c r="W19" s="24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O19" s="31"/>
      <c r="IP19" s="31"/>
      <c r="IQ19" s="31"/>
      <c r="IR19" s="31"/>
      <c r="IS19" s="31"/>
      <c r="IT19" s="31"/>
      <c r="IU19" s="31"/>
      <c r="IV19" s="31"/>
    </row>
    <row r="20" spans="1:256" ht="10.5">
      <c r="A20" s="14">
        <v>68</v>
      </c>
      <c r="B20" s="21" t="str">
        <f>+'Beneficiarios por tipo'!B21</f>
        <v>Río Blanco</v>
      </c>
      <c r="C20" s="30"/>
      <c r="D20" s="30"/>
      <c r="E20" s="30">
        <v>15</v>
      </c>
      <c r="F20" s="30">
        <v>79</v>
      </c>
      <c r="G20" s="30">
        <v>165</v>
      </c>
      <c r="H20" s="30">
        <v>271</v>
      </c>
      <c r="I20" s="30">
        <v>247</v>
      </c>
      <c r="J20" s="30">
        <v>249</v>
      </c>
      <c r="K20" s="30">
        <v>182</v>
      </c>
      <c r="L20" s="30">
        <v>227</v>
      </c>
      <c r="M20" s="30">
        <v>237</v>
      </c>
      <c r="N20" s="30">
        <v>151</v>
      </c>
      <c r="O20" s="30">
        <v>43</v>
      </c>
      <c r="P20" s="30">
        <v>13</v>
      </c>
      <c r="Q20" s="30">
        <v>6</v>
      </c>
      <c r="R20" s="30">
        <v>3</v>
      </c>
      <c r="S20" s="30"/>
      <c r="T20" s="33">
        <f t="shared" si="2"/>
        <v>1888</v>
      </c>
      <c r="U20" s="31"/>
      <c r="V20" s="31"/>
      <c r="W20" s="24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  <c r="IQ20" s="31"/>
      <c r="IR20" s="31"/>
      <c r="IS20" s="31"/>
      <c r="IT20" s="31"/>
      <c r="IU20" s="31"/>
      <c r="IV20" s="31"/>
    </row>
    <row r="21" spans="1:256" ht="10.5">
      <c r="A21" s="14">
        <v>76</v>
      </c>
      <c r="B21" s="21" t="str">
        <f>+'Beneficiarios por tipo'!B22</f>
        <v>Isapre Fundación</v>
      </c>
      <c r="C21" s="30">
        <v>4</v>
      </c>
      <c r="D21" s="30">
        <v>5</v>
      </c>
      <c r="E21" s="30">
        <v>37</v>
      </c>
      <c r="F21" s="30">
        <v>382</v>
      </c>
      <c r="G21" s="30">
        <v>628</v>
      </c>
      <c r="H21" s="30">
        <v>538</v>
      </c>
      <c r="I21" s="30">
        <v>669</v>
      </c>
      <c r="J21" s="30">
        <v>632</v>
      </c>
      <c r="K21" s="30">
        <v>540</v>
      </c>
      <c r="L21" s="30">
        <v>551</v>
      </c>
      <c r="M21" s="30">
        <v>878</v>
      </c>
      <c r="N21" s="30">
        <v>1026</v>
      </c>
      <c r="O21" s="30">
        <v>500</v>
      </c>
      <c r="P21" s="30">
        <v>365</v>
      </c>
      <c r="Q21" s="30">
        <v>386</v>
      </c>
      <c r="R21" s="30">
        <v>383</v>
      </c>
      <c r="S21" s="30"/>
      <c r="T21" s="33">
        <f t="shared" si="2"/>
        <v>7524</v>
      </c>
      <c r="U21" s="31"/>
      <c r="V21" s="31"/>
      <c r="W21" s="24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  <c r="IR21" s="31"/>
      <c r="IS21" s="31"/>
      <c r="IT21" s="31"/>
      <c r="IU21" s="31"/>
      <c r="IV21" s="31"/>
    </row>
    <row r="22" spans="1:256" ht="10.5">
      <c r="A22" s="14">
        <v>94</v>
      </c>
      <c r="B22" s="21" t="str">
        <f>+'Beneficiarios por tipo'!B23</f>
        <v>Cruz del Norte</v>
      </c>
      <c r="C22" s="30"/>
      <c r="D22" s="30"/>
      <c r="E22" s="30">
        <v>20</v>
      </c>
      <c r="F22" s="30">
        <v>60</v>
      </c>
      <c r="G22" s="30">
        <v>97</v>
      </c>
      <c r="H22" s="30">
        <v>124</v>
      </c>
      <c r="I22" s="30">
        <v>147</v>
      </c>
      <c r="J22" s="30">
        <v>189</v>
      </c>
      <c r="K22" s="30">
        <v>186</v>
      </c>
      <c r="L22" s="30">
        <v>167</v>
      </c>
      <c r="M22" s="30">
        <v>59</v>
      </c>
      <c r="N22" s="30">
        <v>19</v>
      </c>
      <c r="O22" s="30">
        <v>6</v>
      </c>
      <c r="P22" s="30">
        <v>6</v>
      </c>
      <c r="Q22" s="30">
        <v>1</v>
      </c>
      <c r="R22" s="30">
        <v>1</v>
      </c>
      <c r="S22" s="30"/>
      <c r="T22" s="33">
        <f t="shared" si="2"/>
        <v>1082</v>
      </c>
      <c r="U22" s="31"/>
      <c r="V22" s="31"/>
      <c r="W22" s="24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  <c r="IT22" s="31"/>
      <c r="IU22" s="31"/>
      <c r="IV22" s="31"/>
    </row>
    <row r="23" spans="1:256" ht="10.5">
      <c r="A23" s="14"/>
      <c r="B23" s="14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1"/>
      <c r="IT23" s="31"/>
      <c r="IU23" s="31"/>
      <c r="IV23" s="31"/>
    </row>
    <row r="24" spans="1:256" ht="10.5">
      <c r="A24" s="119"/>
      <c r="B24" s="119" t="s">
        <v>49</v>
      </c>
      <c r="C24" s="139">
        <f aca="true" t="shared" si="3" ref="C24:T24">SUM(C17:C22)</f>
        <v>268</v>
      </c>
      <c r="D24" s="139">
        <f>SUM(D17:D22)</f>
        <v>49</v>
      </c>
      <c r="E24" s="139">
        <f t="shared" si="3"/>
        <v>192</v>
      </c>
      <c r="F24" s="139">
        <f t="shared" si="3"/>
        <v>1292</v>
      </c>
      <c r="G24" s="139">
        <f t="shared" si="3"/>
        <v>2247</v>
      </c>
      <c r="H24" s="139">
        <f t="shared" si="3"/>
        <v>2799</v>
      </c>
      <c r="I24" s="139">
        <f t="shared" si="3"/>
        <v>2845</v>
      </c>
      <c r="J24" s="139">
        <f t="shared" si="3"/>
        <v>3639</v>
      </c>
      <c r="K24" s="139">
        <f t="shared" si="3"/>
        <v>3613</v>
      </c>
      <c r="L24" s="139">
        <f t="shared" si="3"/>
        <v>4278</v>
      </c>
      <c r="M24" s="139">
        <f t="shared" si="3"/>
        <v>4411</v>
      </c>
      <c r="N24" s="139">
        <f t="shared" si="3"/>
        <v>3304</v>
      </c>
      <c r="O24" s="139">
        <f t="shared" si="3"/>
        <v>1466</v>
      </c>
      <c r="P24" s="139">
        <f t="shared" si="3"/>
        <v>751</v>
      </c>
      <c r="Q24" s="139">
        <f t="shared" si="3"/>
        <v>526</v>
      </c>
      <c r="R24" s="139">
        <f t="shared" si="3"/>
        <v>427</v>
      </c>
      <c r="S24" s="139">
        <f t="shared" si="3"/>
        <v>0</v>
      </c>
      <c r="T24" s="139">
        <f t="shared" si="3"/>
        <v>32107</v>
      </c>
      <c r="U24" s="31"/>
      <c r="V24" s="31"/>
      <c r="W24" s="24">
        <f>+T24/'Cartera total por edad'!T24</f>
        <v>0.7135047445498789</v>
      </c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  <c r="IP24" s="31"/>
      <c r="IQ24" s="31"/>
      <c r="IR24" s="31"/>
      <c r="IS24" s="31"/>
      <c r="IT24" s="31"/>
      <c r="IU24" s="31"/>
      <c r="IV24" s="31"/>
    </row>
    <row r="25" spans="1:256" ht="10.5">
      <c r="A25" s="14"/>
      <c r="B25" s="14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  <c r="IQ25" s="31"/>
      <c r="IR25" s="31"/>
      <c r="IS25" s="31"/>
      <c r="IT25" s="31"/>
      <c r="IU25" s="31"/>
      <c r="IV25" s="31"/>
    </row>
    <row r="26" spans="1:256" ht="10.5">
      <c r="A26" s="141"/>
      <c r="B26" s="141" t="s">
        <v>50</v>
      </c>
      <c r="C26" s="139">
        <f aca="true" t="shared" si="4" ref="C26:T26">C15+C24</f>
        <v>669</v>
      </c>
      <c r="D26" s="139">
        <f>D15+D24</f>
        <v>5845</v>
      </c>
      <c r="E26" s="139">
        <f t="shared" si="4"/>
        <v>60431</v>
      </c>
      <c r="F26" s="139">
        <f t="shared" si="4"/>
        <v>131738</v>
      </c>
      <c r="G26" s="139">
        <f t="shared" si="4"/>
        <v>151961</v>
      </c>
      <c r="H26" s="139">
        <f t="shared" si="4"/>
        <v>146180</v>
      </c>
      <c r="I26" s="139">
        <f t="shared" si="4"/>
        <v>122261</v>
      </c>
      <c r="J26" s="139">
        <f t="shared" si="4"/>
        <v>109450</v>
      </c>
      <c r="K26" s="139">
        <f t="shared" si="4"/>
        <v>87603</v>
      </c>
      <c r="L26" s="139">
        <f t="shared" si="4"/>
        <v>65688</v>
      </c>
      <c r="M26" s="139">
        <f t="shared" si="4"/>
        <v>47004</v>
      </c>
      <c r="N26" s="139">
        <f t="shared" si="4"/>
        <v>27702</v>
      </c>
      <c r="O26" s="139">
        <f t="shared" si="4"/>
        <v>14216</v>
      </c>
      <c r="P26" s="139">
        <f t="shared" si="4"/>
        <v>8349</v>
      </c>
      <c r="Q26" s="139">
        <f t="shared" si="4"/>
        <v>5110</v>
      </c>
      <c r="R26" s="139">
        <f t="shared" si="4"/>
        <v>2750</v>
      </c>
      <c r="S26" s="139">
        <f t="shared" si="4"/>
        <v>0</v>
      </c>
      <c r="T26" s="139">
        <f t="shared" si="4"/>
        <v>986957</v>
      </c>
      <c r="U26" s="31"/>
      <c r="V26" s="31"/>
      <c r="W26" s="24">
        <f>+T26/'Cartera total por edad'!T26</f>
        <v>0.6470580522245146</v>
      </c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  <c r="IP26" s="31"/>
      <c r="IQ26" s="31"/>
      <c r="IR26" s="31"/>
      <c r="IS26" s="31"/>
      <c r="IT26" s="31"/>
      <c r="IU26" s="31"/>
      <c r="IV26" s="31"/>
    </row>
    <row r="27" spans="1:256" ht="10.5">
      <c r="A27" s="14"/>
      <c r="B27" s="1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  <c r="IP27" s="31"/>
      <c r="IQ27" s="31"/>
      <c r="IR27" s="31"/>
      <c r="IS27" s="31"/>
      <c r="IT27" s="31"/>
      <c r="IU27" s="31"/>
      <c r="IV27" s="31"/>
    </row>
    <row r="28" spans="1:256" ht="11.25" thickBot="1">
      <c r="A28" s="148"/>
      <c r="B28" s="148" t="s">
        <v>51</v>
      </c>
      <c r="C28" s="150">
        <f aca="true" t="shared" si="5" ref="C28:S28">(C26/$T26)</f>
        <v>0.0006778410812223835</v>
      </c>
      <c r="D28" s="150">
        <f>(D26/$T26)</f>
        <v>0.0059222438262254585</v>
      </c>
      <c r="E28" s="150">
        <f t="shared" si="5"/>
        <v>0.061229617906352556</v>
      </c>
      <c r="F28" s="150">
        <f t="shared" si="5"/>
        <v>0.13347896615556706</v>
      </c>
      <c r="G28" s="150">
        <f t="shared" si="5"/>
        <v>0.15396922054354953</v>
      </c>
      <c r="H28" s="150">
        <f t="shared" si="5"/>
        <v>0.14811182250087895</v>
      </c>
      <c r="I28" s="150">
        <f t="shared" si="5"/>
        <v>0.12387672411260064</v>
      </c>
      <c r="J28" s="150">
        <f t="shared" si="5"/>
        <v>0.11089642203257082</v>
      </c>
      <c r="K28" s="150">
        <f t="shared" si="5"/>
        <v>0.0887607058868826</v>
      </c>
      <c r="L28" s="150">
        <f t="shared" si="5"/>
        <v>0.06655609109616731</v>
      </c>
      <c r="M28" s="150">
        <f t="shared" si="5"/>
        <v>0.04762517515960675</v>
      </c>
      <c r="N28" s="150">
        <f t="shared" si="5"/>
        <v>0.028068092125594125</v>
      </c>
      <c r="O28" s="150">
        <f t="shared" si="5"/>
        <v>0.014403869672133638</v>
      </c>
      <c r="P28" s="150">
        <f t="shared" si="5"/>
        <v>0.008459335107811182</v>
      </c>
      <c r="Q28" s="150">
        <f t="shared" si="5"/>
        <v>0.005177530530712077</v>
      </c>
      <c r="R28" s="150">
        <f t="shared" si="5"/>
        <v>0.002786342262124895</v>
      </c>
      <c r="S28" s="150">
        <f t="shared" si="5"/>
        <v>0</v>
      </c>
      <c r="T28" s="150">
        <f>SUM(C28:R28)</f>
        <v>0.9999999999999999</v>
      </c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  <c r="IS28" s="31"/>
      <c r="IT28" s="31"/>
      <c r="IU28" s="31"/>
      <c r="IV28" s="31"/>
    </row>
    <row r="29" spans="2:256" ht="10.5">
      <c r="B29" s="21" t="str">
        <f>+'Beneficiarios por tipo'!B30</f>
        <v>Fuente: Superintendencia de Salud, Archivo Maestro de Beneficiarios.</v>
      </c>
      <c r="C29" s="23"/>
      <c r="D29" s="23"/>
      <c r="E29" s="23"/>
      <c r="F29" s="24"/>
      <c r="G29" s="23"/>
      <c r="H29" s="23"/>
      <c r="I29" s="23"/>
      <c r="J29" s="23"/>
      <c r="K29" s="23"/>
      <c r="L29" s="60"/>
      <c r="M29" s="63"/>
      <c r="N29" s="60" t="s">
        <v>1</v>
      </c>
      <c r="O29" s="60" t="s">
        <v>1</v>
      </c>
      <c r="P29" s="23"/>
      <c r="Q29" s="23"/>
      <c r="R29" s="60" t="s">
        <v>1</v>
      </c>
      <c r="S29" s="60"/>
      <c r="T29" s="60" t="s">
        <v>1</v>
      </c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  <c r="IQ29" s="31"/>
      <c r="IR29" s="31"/>
      <c r="IS29" s="31"/>
      <c r="IT29" s="31"/>
      <c r="IU29" s="31"/>
      <c r="IV29" s="31"/>
    </row>
    <row r="30" spans="2:256" ht="10.5">
      <c r="B30" s="31" t="s">
        <v>219</v>
      </c>
      <c r="C30" s="23"/>
      <c r="D30" s="23"/>
      <c r="E30" s="23"/>
      <c r="F30" s="23"/>
      <c r="G30" s="23"/>
      <c r="H30" s="23"/>
      <c r="I30" s="23"/>
      <c r="J30" s="23"/>
      <c r="K30" s="23"/>
      <c r="L30" s="60" t="s">
        <v>1</v>
      </c>
      <c r="M30" s="60" t="s">
        <v>1</v>
      </c>
      <c r="N30" s="60" t="s">
        <v>1</v>
      </c>
      <c r="O30" s="60" t="s">
        <v>1</v>
      </c>
      <c r="P30" s="23"/>
      <c r="Q30" s="23"/>
      <c r="R30" s="60" t="s">
        <v>1</v>
      </c>
      <c r="S30" s="60"/>
      <c r="T30" s="60" t="s">
        <v>1</v>
      </c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  <c r="IO30" s="31"/>
      <c r="IP30" s="31"/>
      <c r="IQ30" s="31"/>
      <c r="IR30" s="31"/>
      <c r="IS30" s="31"/>
      <c r="IT30" s="31"/>
      <c r="IU30" s="31"/>
      <c r="IV30" s="31"/>
    </row>
    <row r="31" spans="3:256" ht="10.5">
      <c r="C31" s="23"/>
      <c r="D31" s="23"/>
      <c r="E31" s="23"/>
      <c r="F31" s="23"/>
      <c r="G31" s="23"/>
      <c r="H31" s="23"/>
      <c r="I31" s="23"/>
      <c r="J31" s="23"/>
      <c r="K31" s="23"/>
      <c r="L31" s="60"/>
      <c r="M31" s="60"/>
      <c r="N31" s="60"/>
      <c r="O31" s="60"/>
      <c r="P31" s="23"/>
      <c r="Q31" s="23"/>
      <c r="R31" s="60"/>
      <c r="S31" s="60"/>
      <c r="T31" s="60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  <c r="IL31" s="31"/>
      <c r="IM31" s="31"/>
      <c r="IN31" s="31"/>
      <c r="IO31" s="31"/>
      <c r="IP31" s="31"/>
      <c r="IQ31" s="31"/>
      <c r="IR31" s="31"/>
      <c r="IS31" s="31"/>
      <c r="IT31" s="31"/>
      <c r="IU31" s="31"/>
      <c r="IV31" s="31"/>
    </row>
    <row r="32" spans="1:256" ht="14.25">
      <c r="A32" s="10" t="s">
        <v>224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  <c r="IL32" s="31"/>
      <c r="IM32" s="31"/>
      <c r="IN32" s="31"/>
      <c r="IO32" s="31"/>
      <c r="IP32" s="31"/>
      <c r="IQ32" s="31"/>
      <c r="IR32" s="31"/>
      <c r="IS32" s="31"/>
      <c r="IT32" s="31"/>
      <c r="IU32" s="31"/>
      <c r="IV32" s="31"/>
    </row>
    <row r="33" spans="2:256" ht="13.5">
      <c r="B33" s="12" t="s">
        <v>68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  <c r="IL33" s="31"/>
      <c r="IM33" s="31"/>
      <c r="IN33" s="31"/>
      <c r="IO33" s="31"/>
      <c r="IP33" s="31"/>
      <c r="IQ33" s="31"/>
      <c r="IR33" s="31"/>
      <c r="IS33" s="31"/>
      <c r="IT33" s="31"/>
      <c r="IU33" s="31"/>
      <c r="IV33" s="31"/>
    </row>
    <row r="34" spans="2:256" ht="13.5">
      <c r="B34" s="12" t="s">
        <v>252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  <c r="IL34" s="31"/>
      <c r="IM34" s="31"/>
      <c r="IN34" s="31"/>
      <c r="IO34" s="31"/>
      <c r="IP34" s="31"/>
      <c r="IQ34" s="31"/>
      <c r="IR34" s="31"/>
      <c r="IS34" s="31"/>
      <c r="IT34" s="31"/>
      <c r="IU34" s="31"/>
      <c r="IV34" s="31"/>
    </row>
    <row r="35" spans="1:256" ht="11.25" thickBot="1">
      <c r="A35" s="14"/>
      <c r="B35" s="14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  <c r="IL35" s="31"/>
      <c r="IM35" s="31"/>
      <c r="IN35" s="31"/>
      <c r="IO35" s="31"/>
      <c r="IP35" s="31"/>
      <c r="IQ35" s="31"/>
      <c r="IR35" s="31"/>
      <c r="IS35" s="31"/>
      <c r="IT35" s="31"/>
      <c r="IU35" s="31"/>
      <c r="IV35" s="31"/>
    </row>
    <row r="36" spans="1:256" ht="10.5">
      <c r="A36" s="127" t="s">
        <v>1</v>
      </c>
      <c r="B36" s="127" t="s">
        <v>1</v>
      </c>
      <c r="C36" s="179" t="s">
        <v>53</v>
      </c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80"/>
      <c r="T36" s="180"/>
      <c r="U36" s="31"/>
      <c r="V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  <c r="IL36" s="31"/>
      <c r="IM36" s="31"/>
      <c r="IN36" s="31"/>
      <c r="IO36" s="31"/>
      <c r="IP36" s="31"/>
      <c r="IQ36" s="31"/>
      <c r="IR36" s="31"/>
      <c r="IS36" s="31"/>
      <c r="IT36" s="31"/>
      <c r="IU36" s="31"/>
      <c r="IV36" s="31"/>
    </row>
    <row r="37" spans="1:256" ht="10.5">
      <c r="A37" s="135" t="s">
        <v>37</v>
      </c>
      <c r="B37" s="135" t="s">
        <v>38</v>
      </c>
      <c r="C37" s="146" t="s">
        <v>240</v>
      </c>
      <c r="D37" s="146" t="s">
        <v>241</v>
      </c>
      <c r="E37" s="146" t="s">
        <v>54</v>
      </c>
      <c r="F37" s="146" t="s">
        <v>55</v>
      </c>
      <c r="G37" s="146" t="s">
        <v>56</v>
      </c>
      <c r="H37" s="146" t="s">
        <v>57</v>
      </c>
      <c r="I37" s="146" t="s">
        <v>58</v>
      </c>
      <c r="J37" s="146" t="s">
        <v>59</v>
      </c>
      <c r="K37" s="146" t="s">
        <v>60</v>
      </c>
      <c r="L37" s="146" t="s">
        <v>61</v>
      </c>
      <c r="M37" s="146" t="s">
        <v>62</v>
      </c>
      <c r="N37" s="146" t="s">
        <v>63</v>
      </c>
      <c r="O37" s="146" t="s">
        <v>64</v>
      </c>
      <c r="P37" s="146" t="s">
        <v>65</v>
      </c>
      <c r="Q37" s="146" t="s">
        <v>66</v>
      </c>
      <c r="R37" s="147" t="s">
        <v>67</v>
      </c>
      <c r="S37" s="147" t="s">
        <v>216</v>
      </c>
      <c r="T37" s="181" t="s">
        <v>4</v>
      </c>
      <c r="U37" s="31"/>
      <c r="V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  <c r="IL37" s="31"/>
      <c r="IM37" s="31"/>
      <c r="IN37" s="31"/>
      <c r="IO37" s="31"/>
      <c r="IP37" s="31"/>
      <c r="IQ37" s="31"/>
      <c r="IR37" s="31"/>
      <c r="IS37" s="31"/>
      <c r="IT37" s="31"/>
      <c r="IU37" s="31"/>
      <c r="IV37" s="31"/>
    </row>
    <row r="38" spans="1:256" ht="10.5">
      <c r="A38" s="14">
        <v>67</v>
      </c>
      <c r="B38" s="21" t="str">
        <f>+B7</f>
        <v>Colmena Golden Cross</v>
      </c>
      <c r="C38" s="30">
        <v>53281</v>
      </c>
      <c r="D38" s="30">
        <v>15906</v>
      </c>
      <c r="E38" s="30">
        <v>13719</v>
      </c>
      <c r="F38" s="30">
        <v>5214</v>
      </c>
      <c r="G38" s="30">
        <v>1393</v>
      </c>
      <c r="H38" s="30">
        <v>724</v>
      </c>
      <c r="I38" s="30">
        <v>420</v>
      </c>
      <c r="J38" s="30">
        <v>370</v>
      </c>
      <c r="K38" s="30">
        <v>353</v>
      </c>
      <c r="L38" s="30">
        <v>331</v>
      </c>
      <c r="M38" s="30">
        <v>251</v>
      </c>
      <c r="N38" s="30">
        <v>119</v>
      </c>
      <c r="O38" s="30">
        <v>74</v>
      </c>
      <c r="P38" s="30">
        <v>59</v>
      </c>
      <c r="Q38" s="30">
        <v>41</v>
      </c>
      <c r="R38" s="30">
        <v>16</v>
      </c>
      <c r="S38" s="30"/>
      <c r="T38" s="33">
        <f aca="true" t="shared" si="6" ref="T38:T44">SUM(C38:S38)</f>
        <v>92271</v>
      </c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  <c r="IJ38" s="31"/>
      <c r="IK38" s="31"/>
      <c r="IL38" s="31"/>
      <c r="IM38" s="31"/>
      <c r="IN38" s="31"/>
      <c r="IO38" s="31"/>
      <c r="IP38" s="31"/>
      <c r="IQ38" s="31"/>
      <c r="IR38" s="31"/>
      <c r="IS38" s="31"/>
      <c r="IT38" s="31"/>
      <c r="IU38" s="31"/>
      <c r="IV38" s="31"/>
    </row>
    <row r="39" spans="1:256" ht="10.5">
      <c r="A39" s="14">
        <v>78</v>
      </c>
      <c r="B39" s="21" t="str">
        <f aca="true" t="shared" si="7" ref="B39:B44">+B8</f>
        <v>Isapre Cruz Blanca S.A.</v>
      </c>
      <c r="C39" s="30">
        <v>62788</v>
      </c>
      <c r="D39" s="30">
        <v>21444</v>
      </c>
      <c r="E39" s="30">
        <v>16032</v>
      </c>
      <c r="F39" s="30">
        <v>5672</v>
      </c>
      <c r="G39" s="30">
        <v>1367</v>
      </c>
      <c r="H39" s="30">
        <v>610</v>
      </c>
      <c r="I39" s="30">
        <v>417</v>
      </c>
      <c r="J39" s="30">
        <v>451</v>
      </c>
      <c r="K39" s="30">
        <v>477</v>
      </c>
      <c r="L39" s="30">
        <v>466</v>
      </c>
      <c r="M39" s="30">
        <v>295</v>
      </c>
      <c r="N39" s="30">
        <v>191</v>
      </c>
      <c r="O39" s="30">
        <v>88</v>
      </c>
      <c r="P39" s="30">
        <v>65</v>
      </c>
      <c r="Q39" s="30">
        <v>40</v>
      </c>
      <c r="R39" s="30">
        <v>30</v>
      </c>
      <c r="S39" s="30"/>
      <c r="T39" s="33">
        <f t="shared" si="6"/>
        <v>110433</v>
      </c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31"/>
      <c r="IE39" s="31"/>
      <c r="IF39" s="31"/>
      <c r="IG39" s="31"/>
      <c r="IH39" s="31"/>
      <c r="II39" s="31"/>
      <c r="IJ39" s="31"/>
      <c r="IK39" s="31"/>
      <c r="IL39" s="31"/>
      <c r="IM39" s="31"/>
      <c r="IN39" s="31"/>
      <c r="IO39" s="31"/>
      <c r="IP39" s="31"/>
      <c r="IQ39" s="31"/>
      <c r="IR39" s="31"/>
      <c r="IS39" s="31"/>
      <c r="IT39" s="31"/>
      <c r="IU39" s="31"/>
      <c r="IV39" s="31"/>
    </row>
    <row r="40" spans="1:256" ht="10.5">
      <c r="A40" s="14">
        <v>80</v>
      </c>
      <c r="B40" s="21" t="str">
        <f t="shared" si="7"/>
        <v>Vida Tres</v>
      </c>
      <c r="C40" s="30">
        <v>15366</v>
      </c>
      <c r="D40" s="30">
        <v>5004</v>
      </c>
      <c r="E40" s="30">
        <v>4303</v>
      </c>
      <c r="F40" s="30">
        <v>1447</v>
      </c>
      <c r="G40" s="30">
        <v>304</v>
      </c>
      <c r="H40" s="30">
        <v>93</v>
      </c>
      <c r="I40" s="30">
        <v>67</v>
      </c>
      <c r="J40" s="30">
        <v>71</v>
      </c>
      <c r="K40" s="30">
        <v>68</v>
      </c>
      <c r="L40" s="30">
        <v>61</v>
      </c>
      <c r="M40" s="30">
        <v>61</v>
      </c>
      <c r="N40" s="30">
        <v>62</v>
      </c>
      <c r="O40" s="30">
        <v>46</v>
      </c>
      <c r="P40" s="30">
        <v>33</v>
      </c>
      <c r="Q40" s="30">
        <v>32</v>
      </c>
      <c r="R40" s="30">
        <v>26</v>
      </c>
      <c r="S40" s="30"/>
      <c r="T40" s="33">
        <f t="shared" si="6"/>
        <v>27044</v>
      </c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  <c r="HM40" s="31"/>
      <c r="HN40" s="31"/>
      <c r="HO40" s="31"/>
      <c r="HP40" s="31"/>
      <c r="HQ40" s="31"/>
      <c r="HR40" s="31"/>
      <c r="HS40" s="31"/>
      <c r="HT40" s="31"/>
      <c r="HU40" s="31"/>
      <c r="HV40" s="31"/>
      <c r="HW40" s="31"/>
      <c r="HX40" s="31"/>
      <c r="HY40" s="31"/>
      <c r="HZ40" s="31"/>
      <c r="IA40" s="31"/>
      <c r="IB40" s="31"/>
      <c r="IC40" s="31"/>
      <c r="ID40" s="31"/>
      <c r="IE40" s="31"/>
      <c r="IF40" s="31"/>
      <c r="IG40" s="31"/>
      <c r="IH40" s="31"/>
      <c r="II40" s="31"/>
      <c r="IJ40" s="31"/>
      <c r="IK40" s="31"/>
      <c r="IL40" s="31"/>
      <c r="IM40" s="31"/>
      <c r="IN40" s="31"/>
      <c r="IO40" s="31"/>
      <c r="IP40" s="31"/>
      <c r="IQ40" s="31"/>
      <c r="IR40" s="31"/>
      <c r="IS40" s="31"/>
      <c r="IT40" s="31"/>
      <c r="IU40" s="31"/>
      <c r="IV40" s="31"/>
    </row>
    <row r="41" spans="1:256" ht="10.5">
      <c r="A41" s="14">
        <v>81</v>
      </c>
      <c r="B41" s="21" t="str">
        <f t="shared" si="7"/>
        <v>Ferrosalud</v>
      </c>
      <c r="C41" s="30">
        <v>1224</v>
      </c>
      <c r="D41" s="30">
        <v>462</v>
      </c>
      <c r="E41" s="30">
        <v>241</v>
      </c>
      <c r="F41" s="30">
        <v>72</v>
      </c>
      <c r="G41" s="30">
        <v>15</v>
      </c>
      <c r="H41" s="30">
        <v>7</v>
      </c>
      <c r="I41" s="30">
        <v>6</v>
      </c>
      <c r="J41" s="30">
        <v>10</v>
      </c>
      <c r="K41" s="30">
        <v>10</v>
      </c>
      <c r="L41" s="30">
        <v>4</v>
      </c>
      <c r="M41" s="30">
        <v>6</v>
      </c>
      <c r="N41" s="30"/>
      <c r="O41" s="30"/>
      <c r="P41" s="30"/>
      <c r="Q41" s="30"/>
      <c r="R41" s="30"/>
      <c r="S41" s="30"/>
      <c r="T41" s="33">
        <f>SUM(C41:S41)</f>
        <v>2057</v>
      </c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  <c r="HM41" s="31"/>
      <c r="HN41" s="31"/>
      <c r="HO41" s="31"/>
      <c r="HP41" s="31"/>
      <c r="HQ41" s="31"/>
      <c r="HR41" s="31"/>
      <c r="HS41" s="31"/>
      <c r="HT41" s="31"/>
      <c r="HU41" s="31"/>
      <c r="HV41" s="31"/>
      <c r="HW41" s="31"/>
      <c r="HX41" s="31"/>
      <c r="HY41" s="31"/>
      <c r="HZ41" s="31"/>
      <c r="IA41" s="31"/>
      <c r="IB41" s="31"/>
      <c r="IC41" s="31"/>
      <c r="ID41" s="31"/>
      <c r="IE41" s="31"/>
      <c r="IF41" s="31"/>
      <c r="IG41" s="31"/>
      <c r="IH41" s="31"/>
      <c r="II41" s="31"/>
      <c r="IJ41" s="31"/>
      <c r="IK41" s="31"/>
      <c r="IL41" s="31"/>
      <c r="IM41" s="31"/>
      <c r="IN41" s="31"/>
      <c r="IO41" s="31"/>
      <c r="IP41" s="31"/>
      <c r="IQ41" s="31"/>
      <c r="IR41" s="31"/>
      <c r="IS41" s="31"/>
      <c r="IT41" s="31"/>
      <c r="IU41" s="31"/>
      <c r="IV41" s="31"/>
    </row>
    <row r="42" spans="1:256" ht="10.5">
      <c r="A42" s="14">
        <v>88</v>
      </c>
      <c r="B42" s="21" t="str">
        <f t="shared" si="7"/>
        <v>Mas Vida</v>
      </c>
      <c r="C42" s="30">
        <v>53773</v>
      </c>
      <c r="D42" s="30">
        <v>14731</v>
      </c>
      <c r="E42" s="30">
        <v>9961</v>
      </c>
      <c r="F42" s="30">
        <v>2838</v>
      </c>
      <c r="G42" s="30">
        <v>511</v>
      </c>
      <c r="H42" s="30">
        <v>257</v>
      </c>
      <c r="I42" s="30">
        <v>232</v>
      </c>
      <c r="J42" s="30">
        <v>205</v>
      </c>
      <c r="K42" s="30">
        <v>132</v>
      </c>
      <c r="L42" s="30">
        <v>50</v>
      </c>
      <c r="M42" s="30">
        <v>21</v>
      </c>
      <c r="N42" s="30">
        <v>6</v>
      </c>
      <c r="O42" s="30">
        <v>1</v>
      </c>
      <c r="P42" s="30">
        <v>9</v>
      </c>
      <c r="Q42" s="30">
        <v>11</v>
      </c>
      <c r="R42" s="30">
        <v>10</v>
      </c>
      <c r="S42" s="30"/>
      <c r="T42" s="33">
        <f t="shared" si="6"/>
        <v>82748</v>
      </c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31"/>
      <c r="HX42" s="31"/>
      <c r="HY42" s="31"/>
      <c r="HZ42" s="31"/>
      <c r="IA42" s="31"/>
      <c r="IB42" s="31"/>
      <c r="IC42" s="31"/>
      <c r="ID42" s="31"/>
      <c r="IE42" s="31"/>
      <c r="IF42" s="31"/>
      <c r="IG42" s="31"/>
      <c r="IH42" s="31"/>
      <c r="II42" s="31"/>
      <c r="IJ42" s="31"/>
      <c r="IK42" s="31"/>
      <c r="IL42" s="31"/>
      <c r="IM42" s="31"/>
      <c r="IN42" s="31"/>
      <c r="IO42" s="31"/>
      <c r="IP42" s="31"/>
      <c r="IQ42" s="31"/>
      <c r="IR42" s="31"/>
      <c r="IS42" s="31"/>
      <c r="IT42" s="31"/>
      <c r="IU42" s="31"/>
      <c r="IV42" s="31"/>
    </row>
    <row r="43" spans="1:256" ht="10.5">
      <c r="A43" s="14">
        <v>99</v>
      </c>
      <c r="B43" s="21" t="str">
        <f t="shared" si="7"/>
        <v>Isapre Banmédica</v>
      </c>
      <c r="C43" s="30">
        <v>66057</v>
      </c>
      <c r="D43" s="30">
        <v>23088</v>
      </c>
      <c r="E43" s="30">
        <v>17740</v>
      </c>
      <c r="F43" s="30">
        <v>5903</v>
      </c>
      <c r="G43" s="30">
        <v>1336</v>
      </c>
      <c r="H43" s="30">
        <v>465</v>
      </c>
      <c r="I43" s="30">
        <v>315</v>
      </c>
      <c r="J43" s="30">
        <v>340</v>
      </c>
      <c r="K43" s="30">
        <v>362</v>
      </c>
      <c r="L43" s="30">
        <v>327</v>
      </c>
      <c r="M43" s="30">
        <v>263</v>
      </c>
      <c r="N43" s="30">
        <v>170</v>
      </c>
      <c r="O43" s="30">
        <v>100</v>
      </c>
      <c r="P43" s="30">
        <v>74</v>
      </c>
      <c r="Q43" s="30">
        <v>53</v>
      </c>
      <c r="R43" s="30">
        <v>46</v>
      </c>
      <c r="S43" s="30"/>
      <c r="T43" s="33">
        <f t="shared" si="6"/>
        <v>116639</v>
      </c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  <c r="IJ43" s="31"/>
      <c r="IK43" s="31"/>
      <c r="IL43" s="31"/>
      <c r="IM43" s="31"/>
      <c r="IN43" s="31"/>
      <c r="IO43" s="31"/>
      <c r="IP43" s="31"/>
      <c r="IQ43" s="31"/>
      <c r="IR43" s="31"/>
      <c r="IS43" s="31"/>
      <c r="IT43" s="31"/>
      <c r="IU43" s="31"/>
      <c r="IV43" s="31"/>
    </row>
    <row r="44" spans="1:256" ht="10.5">
      <c r="A44" s="14">
        <v>107</v>
      </c>
      <c r="B44" s="21" t="str">
        <f t="shared" si="7"/>
        <v>Consalud S.A.</v>
      </c>
      <c r="C44" s="30">
        <v>66040</v>
      </c>
      <c r="D44" s="30">
        <v>25526</v>
      </c>
      <c r="E44" s="30">
        <v>20197</v>
      </c>
      <c r="F44" s="30">
        <v>6079</v>
      </c>
      <c r="G44" s="30">
        <v>1303</v>
      </c>
      <c r="H44" s="30">
        <v>390</v>
      </c>
      <c r="I44" s="30">
        <v>257</v>
      </c>
      <c r="J44" s="30">
        <v>222</v>
      </c>
      <c r="K44" s="30">
        <v>214</v>
      </c>
      <c r="L44" s="30">
        <v>198</v>
      </c>
      <c r="M44" s="30">
        <v>127</v>
      </c>
      <c r="N44" s="30">
        <v>41</v>
      </c>
      <c r="O44" s="30">
        <v>15</v>
      </c>
      <c r="P44" s="30">
        <v>10</v>
      </c>
      <c r="Q44" s="30">
        <v>29</v>
      </c>
      <c r="R44" s="30">
        <v>45</v>
      </c>
      <c r="S44" s="30"/>
      <c r="T44" s="33">
        <f t="shared" si="6"/>
        <v>120693</v>
      </c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  <c r="IJ44" s="31"/>
      <c r="IK44" s="31"/>
      <c r="IL44" s="31"/>
      <c r="IM44" s="31"/>
      <c r="IN44" s="31"/>
      <c r="IO44" s="31"/>
      <c r="IP44" s="31"/>
      <c r="IQ44" s="31"/>
      <c r="IR44" s="31"/>
      <c r="IS44" s="31"/>
      <c r="IT44" s="31"/>
      <c r="IU44" s="31"/>
      <c r="IV44" s="31"/>
    </row>
    <row r="45" spans="1:256" ht="10.5">
      <c r="A45" s="14"/>
      <c r="B45" s="14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  <c r="HM45" s="31"/>
      <c r="HN45" s="31"/>
      <c r="HO45" s="31"/>
      <c r="HP45" s="31"/>
      <c r="HQ45" s="31"/>
      <c r="HR45" s="31"/>
      <c r="HS45" s="31"/>
      <c r="HT45" s="31"/>
      <c r="HU45" s="31"/>
      <c r="HV45" s="31"/>
      <c r="HW45" s="31"/>
      <c r="HX45" s="31"/>
      <c r="HY45" s="31"/>
      <c r="HZ45" s="31"/>
      <c r="IA45" s="31"/>
      <c r="IB45" s="31"/>
      <c r="IC45" s="31"/>
      <c r="ID45" s="31"/>
      <c r="IE45" s="31"/>
      <c r="IF45" s="31"/>
      <c r="IG45" s="31"/>
      <c r="IH45" s="31"/>
      <c r="II45" s="31"/>
      <c r="IJ45" s="31"/>
      <c r="IK45" s="31"/>
      <c r="IL45" s="31"/>
      <c r="IM45" s="31"/>
      <c r="IN45" s="31"/>
      <c r="IO45" s="31"/>
      <c r="IP45" s="31"/>
      <c r="IQ45" s="31"/>
      <c r="IR45" s="31"/>
      <c r="IS45" s="31"/>
      <c r="IT45" s="31"/>
      <c r="IU45" s="31"/>
      <c r="IV45" s="31"/>
    </row>
    <row r="46" spans="1:256" ht="10.5">
      <c r="A46" s="118"/>
      <c r="B46" s="119" t="s">
        <v>43</v>
      </c>
      <c r="C46" s="139">
        <f aca="true" t="shared" si="8" ref="C46:T46">SUM(C38:C45)</f>
        <v>318529</v>
      </c>
      <c r="D46" s="139">
        <f t="shared" si="8"/>
        <v>106161</v>
      </c>
      <c r="E46" s="139">
        <f t="shared" si="8"/>
        <v>82193</v>
      </c>
      <c r="F46" s="139">
        <f t="shared" si="8"/>
        <v>27225</v>
      </c>
      <c r="G46" s="139">
        <f t="shared" si="8"/>
        <v>6229</v>
      </c>
      <c r="H46" s="139">
        <f t="shared" si="8"/>
        <v>2546</v>
      </c>
      <c r="I46" s="139">
        <f t="shared" si="8"/>
        <v>1714</v>
      </c>
      <c r="J46" s="139">
        <f t="shared" si="8"/>
        <v>1669</v>
      </c>
      <c r="K46" s="139">
        <f t="shared" si="8"/>
        <v>1616</v>
      </c>
      <c r="L46" s="139">
        <f t="shared" si="8"/>
        <v>1437</v>
      </c>
      <c r="M46" s="139">
        <f t="shared" si="8"/>
        <v>1024</v>
      </c>
      <c r="N46" s="139">
        <f t="shared" si="8"/>
        <v>589</v>
      </c>
      <c r="O46" s="139">
        <f t="shared" si="8"/>
        <v>324</v>
      </c>
      <c r="P46" s="139">
        <f t="shared" si="8"/>
        <v>250</v>
      </c>
      <c r="Q46" s="139">
        <f t="shared" si="8"/>
        <v>206</v>
      </c>
      <c r="R46" s="139">
        <f t="shared" si="8"/>
        <v>173</v>
      </c>
      <c r="S46" s="139">
        <f t="shared" si="8"/>
        <v>0</v>
      </c>
      <c r="T46" s="139">
        <f t="shared" si="8"/>
        <v>551885</v>
      </c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  <c r="HB46" s="31"/>
      <c r="HC46" s="31"/>
      <c r="HD46" s="31"/>
      <c r="HE46" s="31"/>
      <c r="HF46" s="31"/>
      <c r="HG46" s="31"/>
      <c r="HH46" s="31"/>
      <c r="HI46" s="31"/>
      <c r="HJ46" s="31"/>
      <c r="HK46" s="31"/>
      <c r="HL46" s="31"/>
      <c r="HM46" s="31"/>
      <c r="HN46" s="31"/>
      <c r="HO46" s="31"/>
      <c r="HP46" s="31"/>
      <c r="HQ46" s="31"/>
      <c r="HR46" s="31"/>
      <c r="HS46" s="31"/>
      <c r="HT46" s="31"/>
      <c r="HU46" s="31"/>
      <c r="HV46" s="31"/>
      <c r="HW46" s="31"/>
      <c r="HX46" s="31"/>
      <c r="HY46" s="31"/>
      <c r="HZ46" s="31"/>
      <c r="IA46" s="31"/>
      <c r="IB46" s="31"/>
      <c r="IC46" s="31"/>
      <c r="ID46" s="31"/>
      <c r="IE46" s="31"/>
      <c r="IF46" s="31"/>
      <c r="IG46" s="31"/>
      <c r="IH46" s="31"/>
      <c r="II46" s="31"/>
      <c r="IJ46" s="31"/>
      <c r="IK46" s="31"/>
      <c r="IL46" s="31"/>
      <c r="IM46" s="31"/>
      <c r="IN46" s="31"/>
      <c r="IO46" s="31"/>
      <c r="IP46" s="31"/>
      <c r="IQ46" s="31"/>
      <c r="IR46" s="31"/>
      <c r="IS46" s="31"/>
      <c r="IT46" s="31"/>
      <c r="IU46" s="31"/>
      <c r="IV46" s="31"/>
    </row>
    <row r="47" spans="1:256" ht="10.5">
      <c r="A47" s="14"/>
      <c r="B47" s="14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  <c r="GU47" s="31"/>
      <c r="GV47" s="31"/>
      <c r="GW47" s="31"/>
      <c r="GX47" s="31"/>
      <c r="GY47" s="31"/>
      <c r="GZ47" s="31"/>
      <c r="HA47" s="31"/>
      <c r="HB47" s="31"/>
      <c r="HC47" s="31"/>
      <c r="HD47" s="31"/>
      <c r="HE47" s="31"/>
      <c r="HF47" s="31"/>
      <c r="HG47" s="31"/>
      <c r="HH47" s="31"/>
      <c r="HI47" s="31"/>
      <c r="HJ47" s="31"/>
      <c r="HK47" s="31"/>
      <c r="HL47" s="31"/>
      <c r="HM47" s="31"/>
      <c r="HN47" s="31"/>
      <c r="HO47" s="31"/>
      <c r="HP47" s="31"/>
      <c r="HQ47" s="31"/>
      <c r="HR47" s="31"/>
      <c r="HS47" s="31"/>
      <c r="HT47" s="31"/>
      <c r="HU47" s="31"/>
      <c r="HV47" s="31"/>
      <c r="HW47" s="31"/>
      <c r="HX47" s="31"/>
      <c r="HY47" s="31"/>
      <c r="HZ47" s="31"/>
      <c r="IA47" s="31"/>
      <c r="IB47" s="31"/>
      <c r="IC47" s="31"/>
      <c r="ID47" s="31"/>
      <c r="IE47" s="31"/>
      <c r="IF47" s="31"/>
      <c r="IG47" s="31"/>
      <c r="IH47" s="31"/>
      <c r="II47" s="31"/>
      <c r="IJ47" s="31"/>
      <c r="IK47" s="31"/>
      <c r="IL47" s="31"/>
      <c r="IM47" s="31"/>
      <c r="IN47" s="31"/>
      <c r="IO47" s="31"/>
      <c r="IP47" s="31"/>
      <c r="IQ47" s="31"/>
      <c r="IR47" s="31"/>
      <c r="IS47" s="31"/>
      <c r="IT47" s="31"/>
      <c r="IU47" s="31"/>
      <c r="IV47" s="31"/>
    </row>
    <row r="48" spans="1:256" ht="10.5">
      <c r="A48" s="14">
        <v>62</v>
      </c>
      <c r="B48" s="21" t="str">
        <f aca="true" t="shared" si="9" ref="B48:B53">+B17</f>
        <v>San Lorenzo</v>
      </c>
      <c r="C48" s="30">
        <v>364</v>
      </c>
      <c r="D48" s="30">
        <v>181</v>
      </c>
      <c r="E48" s="30">
        <v>236</v>
      </c>
      <c r="F48" s="30">
        <v>14</v>
      </c>
      <c r="G48" s="30">
        <v>7</v>
      </c>
      <c r="H48" s="30">
        <v>2</v>
      </c>
      <c r="I48" s="30">
        <v>1</v>
      </c>
      <c r="J48" s="30"/>
      <c r="K48" s="30"/>
      <c r="L48" s="30"/>
      <c r="M48" s="30"/>
      <c r="N48" s="30">
        <v>1</v>
      </c>
      <c r="O48" s="30">
        <v>2</v>
      </c>
      <c r="P48" s="30"/>
      <c r="Q48" s="30">
        <v>2</v>
      </c>
      <c r="R48" s="30">
        <v>3</v>
      </c>
      <c r="S48" s="30"/>
      <c r="T48" s="33">
        <f aca="true" t="shared" si="10" ref="T48:T53">SUM(C48:S48)</f>
        <v>813</v>
      </c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/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/>
      <c r="GB48" s="31"/>
      <c r="GC48" s="31"/>
      <c r="GD48" s="31"/>
      <c r="GE48" s="31"/>
      <c r="GF48" s="31"/>
      <c r="GG48" s="31"/>
      <c r="GH48" s="31"/>
      <c r="GI48" s="31"/>
      <c r="GJ48" s="31"/>
      <c r="GK48" s="31"/>
      <c r="GL48" s="31"/>
      <c r="GM48" s="31"/>
      <c r="GN48" s="31"/>
      <c r="GO48" s="31"/>
      <c r="GP48" s="31"/>
      <c r="GQ48" s="31"/>
      <c r="GR48" s="31"/>
      <c r="GS48" s="31"/>
      <c r="GT48" s="31"/>
      <c r="GU48" s="31"/>
      <c r="GV48" s="31"/>
      <c r="GW48" s="31"/>
      <c r="GX48" s="31"/>
      <c r="GY48" s="31"/>
      <c r="GZ48" s="31"/>
      <c r="HA48" s="31"/>
      <c r="HB48" s="31"/>
      <c r="HC48" s="31"/>
      <c r="HD48" s="31"/>
      <c r="HE48" s="31"/>
      <c r="HF48" s="31"/>
      <c r="HG48" s="31"/>
      <c r="HH48" s="31"/>
      <c r="HI48" s="31"/>
      <c r="HJ48" s="31"/>
      <c r="HK48" s="31"/>
      <c r="HL48" s="31"/>
      <c r="HM48" s="31"/>
      <c r="HN48" s="31"/>
      <c r="HO48" s="31"/>
      <c r="HP48" s="31"/>
      <c r="HQ48" s="31"/>
      <c r="HR48" s="31"/>
      <c r="HS48" s="31"/>
      <c r="HT48" s="31"/>
      <c r="HU48" s="31"/>
      <c r="HV48" s="31"/>
      <c r="HW48" s="31"/>
      <c r="HX48" s="31"/>
      <c r="HY48" s="31"/>
      <c r="HZ48" s="31"/>
      <c r="IA48" s="31"/>
      <c r="IB48" s="31"/>
      <c r="IC48" s="31"/>
      <c r="ID48" s="31"/>
      <c r="IE48" s="31"/>
      <c r="IF48" s="31"/>
      <c r="IG48" s="31"/>
      <c r="IH48" s="31"/>
      <c r="II48" s="31"/>
      <c r="IJ48" s="31"/>
      <c r="IK48" s="31"/>
      <c r="IL48" s="31"/>
      <c r="IM48" s="31"/>
      <c r="IN48" s="31"/>
      <c r="IO48" s="31"/>
      <c r="IP48" s="31"/>
      <c r="IQ48" s="31"/>
      <c r="IR48" s="31"/>
      <c r="IS48" s="31"/>
      <c r="IT48" s="31"/>
      <c r="IU48" s="31"/>
      <c r="IV48" s="31"/>
    </row>
    <row r="49" spans="1:256" ht="10.5">
      <c r="A49" s="14">
        <v>63</v>
      </c>
      <c r="B49" s="21" t="str">
        <f t="shared" si="9"/>
        <v>Fusat Ltda.</v>
      </c>
      <c r="C49" s="30">
        <v>2733</v>
      </c>
      <c r="D49" s="30">
        <v>1161</v>
      </c>
      <c r="E49" s="30">
        <v>890</v>
      </c>
      <c r="F49" s="30">
        <v>146</v>
      </c>
      <c r="G49" s="30">
        <v>17</v>
      </c>
      <c r="H49" s="30">
        <v>18</v>
      </c>
      <c r="I49" s="30">
        <v>7</v>
      </c>
      <c r="J49" s="30">
        <v>4</v>
      </c>
      <c r="K49" s="30">
        <v>2</v>
      </c>
      <c r="L49" s="30">
        <v>2</v>
      </c>
      <c r="M49" s="30">
        <v>2</v>
      </c>
      <c r="N49" s="30">
        <v>3</v>
      </c>
      <c r="O49" s="30">
        <v>3</v>
      </c>
      <c r="P49" s="30">
        <v>4</v>
      </c>
      <c r="Q49" s="30">
        <v>8</v>
      </c>
      <c r="R49" s="30">
        <v>6</v>
      </c>
      <c r="S49" s="30"/>
      <c r="T49" s="33">
        <f t="shared" si="10"/>
        <v>5006</v>
      </c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/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/>
      <c r="FQ49" s="31"/>
      <c r="FR49" s="31"/>
      <c r="FS49" s="31"/>
      <c r="FT49" s="31"/>
      <c r="FU49" s="31"/>
      <c r="FV49" s="31"/>
      <c r="FW49" s="31"/>
      <c r="FX49" s="31"/>
      <c r="FY49" s="31"/>
      <c r="FZ49" s="31"/>
      <c r="GA49" s="31"/>
      <c r="GB49" s="31"/>
      <c r="GC49" s="31"/>
      <c r="GD49" s="31"/>
      <c r="GE49" s="31"/>
      <c r="GF49" s="31"/>
      <c r="GG49" s="31"/>
      <c r="GH49" s="31"/>
      <c r="GI49" s="31"/>
      <c r="GJ49" s="31"/>
      <c r="GK49" s="31"/>
      <c r="GL49" s="31"/>
      <c r="GM49" s="31"/>
      <c r="GN49" s="31"/>
      <c r="GO49" s="31"/>
      <c r="GP49" s="31"/>
      <c r="GQ49" s="31"/>
      <c r="GR49" s="31"/>
      <c r="GS49" s="31"/>
      <c r="GT49" s="31"/>
      <c r="GU49" s="31"/>
      <c r="GV49" s="31"/>
      <c r="GW49" s="31"/>
      <c r="GX49" s="31"/>
      <c r="GY49" s="31"/>
      <c r="GZ49" s="31"/>
      <c r="HA49" s="31"/>
      <c r="HB49" s="31"/>
      <c r="HC49" s="31"/>
      <c r="HD49" s="31"/>
      <c r="HE49" s="31"/>
      <c r="HF49" s="31"/>
      <c r="HG49" s="31"/>
      <c r="HH49" s="31"/>
      <c r="HI49" s="31"/>
      <c r="HJ49" s="31"/>
      <c r="HK49" s="31"/>
      <c r="HL49" s="31"/>
      <c r="HM49" s="31"/>
      <c r="HN49" s="31"/>
      <c r="HO49" s="31"/>
      <c r="HP49" s="31"/>
      <c r="HQ49" s="31"/>
      <c r="HR49" s="31"/>
      <c r="HS49" s="31"/>
      <c r="HT49" s="31"/>
      <c r="HU49" s="31"/>
      <c r="HV49" s="31"/>
      <c r="HW49" s="31"/>
      <c r="HX49" s="31"/>
      <c r="HY49" s="31"/>
      <c r="HZ49" s="31"/>
      <c r="IA49" s="31"/>
      <c r="IB49" s="31"/>
      <c r="IC49" s="31"/>
      <c r="ID49" s="31"/>
      <c r="IE49" s="31"/>
      <c r="IF49" s="31"/>
      <c r="IG49" s="31"/>
      <c r="IH49" s="31"/>
      <c r="II49" s="31"/>
      <c r="IJ49" s="31"/>
      <c r="IK49" s="31"/>
      <c r="IL49" s="31"/>
      <c r="IM49" s="31"/>
      <c r="IN49" s="31"/>
      <c r="IO49" s="31"/>
      <c r="IP49" s="31"/>
      <c r="IQ49" s="31"/>
      <c r="IR49" s="31"/>
      <c r="IS49" s="31"/>
      <c r="IT49" s="31"/>
      <c r="IU49" s="31"/>
      <c r="IV49" s="31"/>
    </row>
    <row r="50" spans="1:256" ht="10.5">
      <c r="A50" s="14">
        <v>65</v>
      </c>
      <c r="B50" s="21" t="str">
        <f t="shared" si="9"/>
        <v>Chuquicamata</v>
      </c>
      <c r="C50" s="30">
        <v>4026</v>
      </c>
      <c r="D50" s="30">
        <v>2054</v>
      </c>
      <c r="E50" s="30">
        <v>1747</v>
      </c>
      <c r="F50" s="30">
        <v>102</v>
      </c>
      <c r="G50" s="30">
        <v>45</v>
      </c>
      <c r="H50" s="30">
        <v>24</v>
      </c>
      <c r="I50" s="30">
        <v>10</v>
      </c>
      <c r="J50" s="30">
        <v>5</v>
      </c>
      <c r="K50" s="30">
        <v>1</v>
      </c>
      <c r="L50" s="30">
        <v>2</v>
      </c>
      <c r="M50" s="30">
        <v>1</v>
      </c>
      <c r="N50" s="30">
        <v>11</v>
      </c>
      <c r="O50" s="30">
        <v>10</v>
      </c>
      <c r="P50" s="30">
        <v>16</v>
      </c>
      <c r="Q50" s="30">
        <v>15</v>
      </c>
      <c r="R50" s="30">
        <v>17</v>
      </c>
      <c r="S50" s="30"/>
      <c r="T50" s="33">
        <f t="shared" si="10"/>
        <v>8086</v>
      </c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/>
      <c r="FQ50" s="31"/>
      <c r="FR50" s="31"/>
      <c r="FS50" s="31"/>
      <c r="FT50" s="31"/>
      <c r="FU50" s="31"/>
      <c r="FV50" s="31"/>
      <c r="FW50" s="31"/>
      <c r="FX50" s="31"/>
      <c r="FY50" s="31"/>
      <c r="FZ50" s="31"/>
      <c r="GA50" s="31"/>
      <c r="GB50" s="31"/>
      <c r="GC50" s="31"/>
      <c r="GD50" s="31"/>
      <c r="GE50" s="31"/>
      <c r="GF50" s="31"/>
      <c r="GG50" s="31"/>
      <c r="GH50" s="31"/>
      <c r="GI50" s="31"/>
      <c r="GJ50" s="31"/>
      <c r="GK50" s="31"/>
      <c r="GL50" s="31"/>
      <c r="GM50" s="31"/>
      <c r="GN50" s="31"/>
      <c r="GO50" s="31"/>
      <c r="GP50" s="31"/>
      <c r="GQ50" s="31"/>
      <c r="GR50" s="31"/>
      <c r="GS50" s="31"/>
      <c r="GT50" s="31"/>
      <c r="GU50" s="31"/>
      <c r="GV50" s="31"/>
      <c r="GW50" s="31"/>
      <c r="GX50" s="31"/>
      <c r="GY50" s="31"/>
      <c r="GZ50" s="31"/>
      <c r="HA50" s="31"/>
      <c r="HB50" s="31"/>
      <c r="HC50" s="31"/>
      <c r="HD50" s="31"/>
      <c r="HE50" s="31"/>
      <c r="HF50" s="31"/>
      <c r="HG50" s="31"/>
      <c r="HH50" s="31"/>
      <c r="HI50" s="31"/>
      <c r="HJ50" s="31"/>
      <c r="HK50" s="31"/>
      <c r="HL50" s="31"/>
      <c r="HM50" s="31"/>
      <c r="HN50" s="31"/>
      <c r="HO50" s="31"/>
      <c r="HP50" s="31"/>
      <c r="HQ50" s="31"/>
      <c r="HR50" s="31"/>
      <c r="HS50" s="31"/>
      <c r="HT50" s="31"/>
      <c r="HU50" s="31"/>
      <c r="HV50" s="31"/>
      <c r="HW50" s="31"/>
      <c r="HX50" s="31"/>
      <c r="HY50" s="31"/>
      <c r="HZ50" s="31"/>
      <c r="IA50" s="31"/>
      <c r="IB50" s="31"/>
      <c r="IC50" s="31"/>
      <c r="ID50" s="31"/>
      <c r="IE50" s="31"/>
      <c r="IF50" s="31"/>
      <c r="IG50" s="31"/>
      <c r="IH50" s="31"/>
      <c r="II50" s="31"/>
      <c r="IJ50" s="31"/>
      <c r="IK50" s="31"/>
      <c r="IL50" s="31"/>
      <c r="IM50" s="31"/>
      <c r="IN50" s="31"/>
      <c r="IO50" s="31"/>
      <c r="IP50" s="31"/>
      <c r="IQ50" s="31"/>
      <c r="IR50" s="31"/>
      <c r="IS50" s="31"/>
      <c r="IT50" s="31"/>
      <c r="IU50" s="31"/>
      <c r="IV50" s="31"/>
    </row>
    <row r="51" spans="1:256" ht="10.5">
      <c r="A51" s="14">
        <v>68</v>
      </c>
      <c r="B51" s="21" t="str">
        <f t="shared" si="9"/>
        <v>Río Blanco</v>
      </c>
      <c r="C51" s="30">
        <v>828</v>
      </c>
      <c r="D51" s="30">
        <v>331</v>
      </c>
      <c r="E51" s="30">
        <v>264</v>
      </c>
      <c r="F51" s="30">
        <v>1</v>
      </c>
      <c r="G51" s="30">
        <v>4</v>
      </c>
      <c r="H51" s="30">
        <v>1</v>
      </c>
      <c r="I51" s="30"/>
      <c r="J51" s="30"/>
      <c r="K51" s="30"/>
      <c r="L51" s="30"/>
      <c r="M51" s="30"/>
      <c r="N51" s="30"/>
      <c r="O51" s="30">
        <v>1</v>
      </c>
      <c r="P51" s="30">
        <v>2</v>
      </c>
      <c r="Q51" s="30">
        <v>3</v>
      </c>
      <c r="R51" s="30">
        <v>2</v>
      </c>
      <c r="S51" s="30"/>
      <c r="T51" s="33">
        <f t="shared" si="10"/>
        <v>1437</v>
      </c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/>
      <c r="GB51" s="31"/>
      <c r="GC51" s="31"/>
      <c r="GD51" s="31"/>
      <c r="GE51" s="31"/>
      <c r="GF51" s="31"/>
      <c r="GG51" s="31"/>
      <c r="GH51" s="31"/>
      <c r="GI51" s="31"/>
      <c r="GJ51" s="31"/>
      <c r="GK51" s="31"/>
      <c r="GL51" s="31"/>
      <c r="GM51" s="31"/>
      <c r="GN51" s="31"/>
      <c r="GO51" s="31"/>
      <c r="GP51" s="31"/>
      <c r="GQ51" s="31"/>
      <c r="GR51" s="31"/>
      <c r="GS51" s="31"/>
      <c r="GT51" s="31"/>
      <c r="GU51" s="31"/>
      <c r="GV51" s="31"/>
      <c r="GW51" s="31"/>
      <c r="GX51" s="31"/>
      <c r="GY51" s="31"/>
      <c r="GZ51" s="31"/>
      <c r="HA51" s="31"/>
      <c r="HB51" s="31"/>
      <c r="HC51" s="31"/>
      <c r="HD51" s="31"/>
      <c r="HE51" s="31"/>
      <c r="HF51" s="31"/>
      <c r="HG51" s="31"/>
      <c r="HH51" s="31"/>
      <c r="HI51" s="31"/>
      <c r="HJ51" s="31"/>
      <c r="HK51" s="31"/>
      <c r="HL51" s="31"/>
      <c r="HM51" s="31"/>
      <c r="HN51" s="31"/>
      <c r="HO51" s="31"/>
      <c r="HP51" s="31"/>
      <c r="HQ51" s="31"/>
      <c r="HR51" s="31"/>
      <c r="HS51" s="31"/>
      <c r="HT51" s="31"/>
      <c r="HU51" s="31"/>
      <c r="HV51" s="31"/>
      <c r="HW51" s="31"/>
      <c r="HX51" s="31"/>
      <c r="HY51" s="31"/>
      <c r="HZ51" s="31"/>
      <c r="IA51" s="31"/>
      <c r="IB51" s="31"/>
      <c r="IC51" s="31"/>
      <c r="ID51" s="31"/>
      <c r="IE51" s="31"/>
      <c r="IF51" s="31"/>
      <c r="IG51" s="31"/>
      <c r="IH51" s="31"/>
      <c r="II51" s="31"/>
      <c r="IJ51" s="31"/>
      <c r="IK51" s="31"/>
      <c r="IL51" s="31"/>
      <c r="IM51" s="31"/>
      <c r="IN51" s="31"/>
      <c r="IO51" s="31"/>
      <c r="IP51" s="31"/>
      <c r="IQ51" s="31"/>
      <c r="IR51" s="31"/>
      <c r="IS51" s="31"/>
      <c r="IT51" s="31"/>
      <c r="IU51" s="31"/>
      <c r="IV51" s="31"/>
    </row>
    <row r="52" spans="1:256" ht="10.5">
      <c r="A52" s="14">
        <v>76</v>
      </c>
      <c r="B52" s="21" t="str">
        <f t="shared" si="9"/>
        <v>Isapre Fundación</v>
      </c>
      <c r="C52" s="30">
        <v>2561</v>
      </c>
      <c r="D52" s="30">
        <v>970</v>
      </c>
      <c r="E52" s="30">
        <v>860</v>
      </c>
      <c r="F52" s="30">
        <v>185</v>
      </c>
      <c r="G52" s="30">
        <v>11</v>
      </c>
      <c r="H52" s="30">
        <v>15</v>
      </c>
      <c r="I52" s="30">
        <v>14</v>
      </c>
      <c r="J52" s="30">
        <v>9</v>
      </c>
      <c r="K52" s="30">
        <v>15</v>
      </c>
      <c r="L52" s="30">
        <v>8</v>
      </c>
      <c r="M52" s="30">
        <v>1</v>
      </c>
      <c r="N52" s="30"/>
      <c r="O52" s="30">
        <v>2</v>
      </c>
      <c r="P52" s="30">
        <v>1</v>
      </c>
      <c r="Q52" s="30">
        <v>4</v>
      </c>
      <c r="R52" s="30">
        <v>4</v>
      </c>
      <c r="S52" s="30"/>
      <c r="T52" s="33">
        <f t="shared" si="10"/>
        <v>4660</v>
      </c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/>
      <c r="FQ52" s="31"/>
      <c r="FR52" s="31"/>
      <c r="FS52" s="31"/>
      <c r="FT52" s="31"/>
      <c r="FU52" s="31"/>
      <c r="FV52" s="31"/>
      <c r="FW52" s="31"/>
      <c r="FX52" s="31"/>
      <c r="FY52" s="31"/>
      <c r="FZ52" s="31"/>
      <c r="GA52" s="31"/>
      <c r="GB52" s="31"/>
      <c r="GC52" s="31"/>
      <c r="GD52" s="31"/>
      <c r="GE52" s="31"/>
      <c r="GF52" s="31"/>
      <c r="GG52" s="31"/>
      <c r="GH52" s="31"/>
      <c r="GI52" s="31"/>
      <c r="GJ52" s="31"/>
      <c r="GK52" s="31"/>
      <c r="GL52" s="31"/>
      <c r="GM52" s="31"/>
      <c r="GN52" s="31"/>
      <c r="GO52" s="31"/>
      <c r="GP52" s="31"/>
      <c r="GQ52" s="31"/>
      <c r="GR52" s="31"/>
      <c r="GS52" s="31"/>
      <c r="GT52" s="31"/>
      <c r="GU52" s="31"/>
      <c r="GV52" s="31"/>
      <c r="GW52" s="31"/>
      <c r="GX52" s="31"/>
      <c r="GY52" s="31"/>
      <c r="GZ52" s="31"/>
      <c r="HA52" s="31"/>
      <c r="HB52" s="31"/>
      <c r="HC52" s="31"/>
      <c r="HD52" s="31"/>
      <c r="HE52" s="31"/>
      <c r="HF52" s="31"/>
      <c r="HG52" s="31"/>
      <c r="HH52" s="31"/>
      <c r="HI52" s="31"/>
      <c r="HJ52" s="31"/>
      <c r="HK52" s="31"/>
      <c r="HL52" s="31"/>
      <c r="HM52" s="31"/>
      <c r="HN52" s="31"/>
      <c r="HO52" s="31"/>
      <c r="HP52" s="31"/>
      <c r="HQ52" s="31"/>
      <c r="HR52" s="31"/>
      <c r="HS52" s="31"/>
      <c r="HT52" s="31"/>
      <c r="HU52" s="31"/>
      <c r="HV52" s="31"/>
      <c r="HW52" s="31"/>
      <c r="HX52" s="31"/>
      <c r="HY52" s="31"/>
      <c r="HZ52" s="31"/>
      <c r="IA52" s="31"/>
      <c r="IB52" s="31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  <c r="IO52" s="31"/>
      <c r="IP52" s="31"/>
      <c r="IQ52" s="31"/>
      <c r="IR52" s="31"/>
      <c r="IS52" s="31"/>
      <c r="IT52" s="31"/>
      <c r="IU52" s="31"/>
      <c r="IV52" s="31"/>
    </row>
    <row r="53" spans="1:256" ht="10.5">
      <c r="A53" s="14">
        <v>94</v>
      </c>
      <c r="B53" s="21" t="str">
        <f t="shared" si="9"/>
        <v>Cruz del Norte</v>
      </c>
      <c r="C53" s="30">
        <v>476</v>
      </c>
      <c r="D53" s="30">
        <v>201</v>
      </c>
      <c r="E53" s="30">
        <v>76</v>
      </c>
      <c r="F53" s="30">
        <v>1</v>
      </c>
      <c r="G53" s="30">
        <v>1</v>
      </c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3">
        <f t="shared" si="10"/>
        <v>755</v>
      </c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1"/>
      <c r="EP53" s="31"/>
      <c r="EQ53" s="3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  <c r="HJ53" s="31"/>
      <c r="HK53" s="31"/>
      <c r="HL53" s="31"/>
      <c r="HM53" s="31"/>
      <c r="HN53" s="31"/>
      <c r="HO53" s="31"/>
      <c r="HP53" s="31"/>
      <c r="HQ53" s="31"/>
      <c r="HR53" s="31"/>
      <c r="HS53" s="31"/>
      <c r="HT53" s="31"/>
      <c r="HU53" s="31"/>
      <c r="HV53" s="31"/>
      <c r="HW53" s="31"/>
      <c r="HX53" s="31"/>
      <c r="HY53" s="31"/>
      <c r="HZ53" s="31"/>
      <c r="IA53" s="31"/>
      <c r="IB53" s="3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1"/>
      <c r="IO53" s="31"/>
      <c r="IP53" s="31"/>
      <c r="IQ53" s="31"/>
      <c r="IR53" s="31"/>
      <c r="IS53" s="31"/>
      <c r="IT53" s="31"/>
      <c r="IU53" s="31"/>
      <c r="IV53" s="31"/>
    </row>
    <row r="54" spans="1:256" ht="10.5">
      <c r="A54" s="14"/>
      <c r="B54" s="14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/>
      <c r="FF54" s="31"/>
      <c r="FG54" s="31"/>
      <c r="FH54" s="31"/>
      <c r="FI54" s="31"/>
      <c r="FJ54" s="31"/>
      <c r="FK54" s="31"/>
      <c r="FL54" s="31"/>
      <c r="FM54" s="31"/>
      <c r="FN54" s="31"/>
      <c r="FO54" s="31"/>
      <c r="FP54" s="31"/>
      <c r="FQ54" s="31"/>
      <c r="FR54" s="31"/>
      <c r="FS54" s="31"/>
      <c r="FT54" s="31"/>
      <c r="FU54" s="31"/>
      <c r="FV54" s="31"/>
      <c r="FW54" s="31"/>
      <c r="FX54" s="31"/>
      <c r="FY54" s="31"/>
      <c r="FZ54" s="31"/>
      <c r="GA54" s="31"/>
      <c r="GB54" s="31"/>
      <c r="GC54" s="31"/>
      <c r="GD54" s="31"/>
      <c r="GE54" s="31"/>
      <c r="GF54" s="31"/>
      <c r="GG54" s="31"/>
      <c r="GH54" s="31"/>
      <c r="GI54" s="31"/>
      <c r="GJ54" s="31"/>
      <c r="GK54" s="31"/>
      <c r="GL54" s="31"/>
      <c r="GM54" s="31"/>
      <c r="GN54" s="31"/>
      <c r="GO54" s="31"/>
      <c r="GP54" s="31"/>
      <c r="GQ54" s="31"/>
      <c r="GR54" s="31"/>
      <c r="GS54" s="31"/>
      <c r="GT54" s="31"/>
      <c r="GU54" s="31"/>
      <c r="GV54" s="31"/>
      <c r="GW54" s="31"/>
      <c r="GX54" s="31"/>
      <c r="GY54" s="31"/>
      <c r="GZ54" s="31"/>
      <c r="HA54" s="31"/>
      <c r="HB54" s="31"/>
      <c r="HC54" s="31"/>
      <c r="HD54" s="31"/>
      <c r="HE54" s="31"/>
      <c r="HF54" s="31"/>
      <c r="HG54" s="31"/>
      <c r="HH54" s="31"/>
      <c r="HI54" s="31"/>
      <c r="HJ54" s="31"/>
      <c r="HK54" s="31"/>
      <c r="HL54" s="31"/>
      <c r="HM54" s="31"/>
      <c r="HN54" s="31"/>
      <c r="HO54" s="31"/>
      <c r="HP54" s="31"/>
      <c r="HQ54" s="31"/>
      <c r="HR54" s="31"/>
      <c r="HS54" s="31"/>
      <c r="HT54" s="31"/>
      <c r="HU54" s="31"/>
      <c r="HV54" s="31"/>
      <c r="HW54" s="31"/>
      <c r="HX54" s="31"/>
      <c r="HY54" s="31"/>
      <c r="HZ54" s="31"/>
      <c r="IA54" s="31"/>
      <c r="IB54" s="31"/>
      <c r="IC54" s="31"/>
      <c r="ID54" s="31"/>
      <c r="IE54" s="31"/>
      <c r="IF54" s="31"/>
      <c r="IG54" s="31"/>
      <c r="IH54" s="31"/>
      <c r="II54" s="31"/>
      <c r="IJ54" s="31"/>
      <c r="IK54" s="31"/>
      <c r="IL54" s="31"/>
      <c r="IM54" s="31"/>
      <c r="IN54" s="31"/>
      <c r="IO54" s="31"/>
      <c r="IP54" s="31"/>
      <c r="IQ54" s="31"/>
      <c r="IR54" s="31"/>
      <c r="IS54" s="31"/>
      <c r="IT54" s="31"/>
      <c r="IU54" s="31"/>
      <c r="IV54" s="31"/>
    </row>
    <row r="55" spans="1:256" ht="10.5">
      <c r="A55" s="119"/>
      <c r="B55" s="119" t="s">
        <v>49</v>
      </c>
      <c r="C55" s="139">
        <f aca="true" t="shared" si="11" ref="C55:T55">SUM(C48:C53)</f>
        <v>10988</v>
      </c>
      <c r="D55" s="139">
        <f>SUM(D48:D53)</f>
        <v>4898</v>
      </c>
      <c r="E55" s="139">
        <f t="shared" si="11"/>
        <v>4073</v>
      </c>
      <c r="F55" s="139">
        <f t="shared" si="11"/>
        <v>449</v>
      </c>
      <c r="G55" s="139">
        <f t="shared" si="11"/>
        <v>85</v>
      </c>
      <c r="H55" s="139">
        <f t="shared" si="11"/>
        <v>60</v>
      </c>
      <c r="I55" s="139">
        <f t="shared" si="11"/>
        <v>32</v>
      </c>
      <c r="J55" s="139">
        <f t="shared" si="11"/>
        <v>18</v>
      </c>
      <c r="K55" s="139">
        <f t="shared" si="11"/>
        <v>18</v>
      </c>
      <c r="L55" s="139">
        <f t="shared" si="11"/>
        <v>12</v>
      </c>
      <c r="M55" s="139">
        <f t="shared" si="11"/>
        <v>4</v>
      </c>
      <c r="N55" s="139">
        <f t="shared" si="11"/>
        <v>15</v>
      </c>
      <c r="O55" s="139">
        <f t="shared" si="11"/>
        <v>18</v>
      </c>
      <c r="P55" s="139">
        <f t="shared" si="11"/>
        <v>23</v>
      </c>
      <c r="Q55" s="139">
        <f t="shared" si="11"/>
        <v>32</v>
      </c>
      <c r="R55" s="139">
        <f t="shared" si="11"/>
        <v>32</v>
      </c>
      <c r="S55" s="139">
        <f t="shared" si="11"/>
        <v>0</v>
      </c>
      <c r="T55" s="139">
        <f t="shared" si="11"/>
        <v>20757</v>
      </c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31"/>
      <c r="EF55" s="31"/>
      <c r="EG55" s="31"/>
      <c r="EH55" s="31"/>
      <c r="EI55" s="31"/>
      <c r="EJ55" s="31"/>
      <c r="EK55" s="31"/>
      <c r="EL55" s="31"/>
      <c r="EM55" s="31"/>
      <c r="EN55" s="31"/>
      <c r="EO55" s="31"/>
      <c r="EP55" s="31"/>
      <c r="EQ55" s="31"/>
      <c r="ER55" s="31"/>
      <c r="ES55" s="31"/>
      <c r="ET55" s="31"/>
      <c r="EU55" s="31"/>
      <c r="EV55" s="31"/>
      <c r="EW55" s="31"/>
      <c r="EX55" s="31"/>
      <c r="EY55" s="31"/>
      <c r="EZ55" s="31"/>
      <c r="FA55" s="31"/>
      <c r="FB55" s="31"/>
      <c r="FC55" s="31"/>
      <c r="FD55" s="31"/>
      <c r="FE55" s="31"/>
      <c r="FF55" s="31"/>
      <c r="FG55" s="31"/>
      <c r="FH55" s="31"/>
      <c r="FI55" s="31"/>
      <c r="FJ55" s="31"/>
      <c r="FK55" s="31"/>
      <c r="FL55" s="31"/>
      <c r="FM55" s="31"/>
      <c r="FN55" s="31"/>
      <c r="FO55" s="31"/>
      <c r="FP55" s="31"/>
      <c r="FQ55" s="31"/>
      <c r="FR55" s="31"/>
      <c r="FS55" s="31"/>
      <c r="FT55" s="31"/>
      <c r="FU55" s="31"/>
      <c r="FV55" s="31"/>
      <c r="FW55" s="31"/>
      <c r="FX55" s="31"/>
      <c r="FY55" s="31"/>
      <c r="FZ55" s="31"/>
      <c r="GA55" s="31"/>
      <c r="GB55" s="31"/>
      <c r="GC55" s="31"/>
      <c r="GD55" s="31"/>
      <c r="GE55" s="31"/>
      <c r="GF55" s="31"/>
      <c r="GG55" s="31"/>
      <c r="GH55" s="31"/>
      <c r="GI55" s="31"/>
      <c r="GJ55" s="31"/>
      <c r="GK55" s="31"/>
      <c r="GL55" s="31"/>
      <c r="GM55" s="31"/>
      <c r="GN55" s="31"/>
      <c r="GO55" s="31"/>
      <c r="GP55" s="31"/>
      <c r="GQ55" s="31"/>
      <c r="GR55" s="31"/>
      <c r="GS55" s="31"/>
      <c r="GT55" s="31"/>
      <c r="GU55" s="31"/>
      <c r="GV55" s="31"/>
      <c r="GW55" s="31"/>
      <c r="GX55" s="31"/>
      <c r="GY55" s="31"/>
      <c r="GZ55" s="31"/>
      <c r="HA55" s="31"/>
      <c r="HB55" s="31"/>
      <c r="HC55" s="31"/>
      <c r="HD55" s="31"/>
      <c r="HE55" s="31"/>
      <c r="HF55" s="31"/>
      <c r="HG55" s="31"/>
      <c r="HH55" s="31"/>
      <c r="HI55" s="31"/>
      <c r="HJ55" s="31"/>
      <c r="HK55" s="31"/>
      <c r="HL55" s="31"/>
      <c r="HM55" s="31"/>
      <c r="HN55" s="31"/>
      <c r="HO55" s="31"/>
      <c r="HP55" s="31"/>
      <c r="HQ55" s="31"/>
      <c r="HR55" s="31"/>
      <c r="HS55" s="31"/>
      <c r="HT55" s="31"/>
      <c r="HU55" s="31"/>
      <c r="HV55" s="31"/>
      <c r="HW55" s="31"/>
      <c r="HX55" s="31"/>
      <c r="HY55" s="31"/>
      <c r="HZ55" s="31"/>
      <c r="IA55" s="31"/>
      <c r="IB55" s="31"/>
      <c r="IC55" s="31"/>
      <c r="ID55" s="31"/>
      <c r="IE55" s="31"/>
      <c r="IF55" s="31"/>
      <c r="IG55" s="31"/>
      <c r="IH55" s="31"/>
      <c r="II55" s="31"/>
      <c r="IJ55" s="31"/>
      <c r="IK55" s="31"/>
      <c r="IL55" s="31"/>
      <c r="IM55" s="31"/>
      <c r="IN55" s="31"/>
      <c r="IO55" s="31"/>
      <c r="IP55" s="31"/>
      <c r="IQ55" s="31"/>
      <c r="IR55" s="31"/>
      <c r="IS55" s="31"/>
      <c r="IT55" s="31"/>
      <c r="IU55" s="31"/>
      <c r="IV55" s="31"/>
    </row>
    <row r="56" spans="1:256" ht="10.5">
      <c r="A56" s="14"/>
      <c r="B56" s="14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31"/>
      <c r="EI56" s="31"/>
      <c r="EJ56" s="31"/>
      <c r="EK56" s="31"/>
      <c r="EL56" s="31"/>
      <c r="EM56" s="31"/>
      <c r="EN56" s="31"/>
      <c r="EO56" s="31"/>
      <c r="EP56" s="31"/>
      <c r="EQ56" s="31"/>
      <c r="ER56" s="31"/>
      <c r="ES56" s="31"/>
      <c r="ET56" s="31"/>
      <c r="EU56" s="31"/>
      <c r="EV56" s="31"/>
      <c r="EW56" s="31"/>
      <c r="EX56" s="31"/>
      <c r="EY56" s="31"/>
      <c r="EZ56" s="31"/>
      <c r="FA56" s="31"/>
      <c r="FB56" s="31"/>
      <c r="FC56" s="31"/>
      <c r="FD56" s="31"/>
      <c r="FE56" s="31"/>
      <c r="FF56" s="31"/>
      <c r="FG56" s="31"/>
      <c r="FH56" s="31"/>
      <c r="FI56" s="31"/>
      <c r="FJ56" s="31"/>
      <c r="FK56" s="31"/>
      <c r="FL56" s="31"/>
      <c r="FM56" s="31"/>
      <c r="FN56" s="31"/>
      <c r="FO56" s="31"/>
      <c r="FP56" s="31"/>
      <c r="FQ56" s="31"/>
      <c r="FR56" s="31"/>
      <c r="FS56" s="31"/>
      <c r="FT56" s="31"/>
      <c r="FU56" s="31"/>
      <c r="FV56" s="31"/>
      <c r="FW56" s="31"/>
      <c r="FX56" s="31"/>
      <c r="FY56" s="31"/>
      <c r="FZ56" s="31"/>
      <c r="GA56" s="31"/>
      <c r="GB56" s="31"/>
      <c r="GC56" s="31"/>
      <c r="GD56" s="31"/>
      <c r="GE56" s="31"/>
      <c r="GF56" s="31"/>
      <c r="GG56" s="31"/>
      <c r="GH56" s="31"/>
      <c r="GI56" s="31"/>
      <c r="GJ56" s="31"/>
      <c r="GK56" s="31"/>
      <c r="GL56" s="31"/>
      <c r="GM56" s="31"/>
      <c r="GN56" s="31"/>
      <c r="GO56" s="31"/>
      <c r="GP56" s="31"/>
      <c r="GQ56" s="31"/>
      <c r="GR56" s="31"/>
      <c r="GS56" s="31"/>
      <c r="GT56" s="31"/>
      <c r="GU56" s="31"/>
      <c r="GV56" s="31"/>
      <c r="GW56" s="31"/>
      <c r="GX56" s="31"/>
      <c r="GY56" s="31"/>
      <c r="GZ56" s="31"/>
      <c r="HA56" s="31"/>
      <c r="HB56" s="31"/>
      <c r="HC56" s="31"/>
      <c r="HD56" s="31"/>
      <c r="HE56" s="31"/>
      <c r="HF56" s="31"/>
      <c r="HG56" s="31"/>
      <c r="HH56" s="31"/>
      <c r="HI56" s="31"/>
      <c r="HJ56" s="31"/>
      <c r="HK56" s="31"/>
      <c r="HL56" s="31"/>
      <c r="HM56" s="31"/>
      <c r="HN56" s="31"/>
      <c r="HO56" s="31"/>
      <c r="HP56" s="31"/>
      <c r="HQ56" s="31"/>
      <c r="HR56" s="31"/>
      <c r="HS56" s="31"/>
      <c r="HT56" s="31"/>
      <c r="HU56" s="31"/>
      <c r="HV56" s="31"/>
      <c r="HW56" s="31"/>
      <c r="HX56" s="31"/>
      <c r="HY56" s="31"/>
      <c r="HZ56" s="31"/>
      <c r="IA56" s="31"/>
      <c r="IB56" s="31"/>
      <c r="IC56" s="31"/>
      <c r="ID56" s="31"/>
      <c r="IE56" s="31"/>
      <c r="IF56" s="31"/>
      <c r="IG56" s="31"/>
      <c r="IH56" s="31"/>
      <c r="II56" s="31"/>
      <c r="IJ56" s="31"/>
      <c r="IK56" s="31"/>
      <c r="IL56" s="31"/>
      <c r="IM56" s="31"/>
      <c r="IN56" s="31"/>
      <c r="IO56" s="31"/>
      <c r="IP56" s="31"/>
      <c r="IQ56" s="31"/>
      <c r="IR56" s="31"/>
      <c r="IS56" s="31"/>
      <c r="IT56" s="31"/>
      <c r="IU56" s="31"/>
      <c r="IV56" s="31"/>
    </row>
    <row r="57" spans="1:256" ht="10.5">
      <c r="A57" s="141"/>
      <c r="B57" s="141" t="s">
        <v>50</v>
      </c>
      <c r="C57" s="139">
        <f aca="true" t="shared" si="12" ref="C57:T57">C46+C55</f>
        <v>329517</v>
      </c>
      <c r="D57" s="139">
        <f>D46+D55</f>
        <v>111059</v>
      </c>
      <c r="E57" s="139">
        <f t="shared" si="12"/>
        <v>86266</v>
      </c>
      <c r="F57" s="139">
        <f t="shared" si="12"/>
        <v>27674</v>
      </c>
      <c r="G57" s="139">
        <f t="shared" si="12"/>
        <v>6314</v>
      </c>
      <c r="H57" s="139">
        <f t="shared" si="12"/>
        <v>2606</v>
      </c>
      <c r="I57" s="139">
        <f t="shared" si="12"/>
        <v>1746</v>
      </c>
      <c r="J57" s="139">
        <f t="shared" si="12"/>
        <v>1687</v>
      </c>
      <c r="K57" s="139">
        <f t="shared" si="12"/>
        <v>1634</v>
      </c>
      <c r="L57" s="139">
        <f t="shared" si="12"/>
        <v>1449</v>
      </c>
      <c r="M57" s="139">
        <f t="shared" si="12"/>
        <v>1028</v>
      </c>
      <c r="N57" s="139">
        <f t="shared" si="12"/>
        <v>604</v>
      </c>
      <c r="O57" s="139">
        <f t="shared" si="12"/>
        <v>342</v>
      </c>
      <c r="P57" s="139">
        <f t="shared" si="12"/>
        <v>273</v>
      </c>
      <c r="Q57" s="139">
        <f t="shared" si="12"/>
        <v>238</v>
      </c>
      <c r="R57" s="139">
        <f t="shared" si="12"/>
        <v>205</v>
      </c>
      <c r="S57" s="139">
        <f t="shared" si="12"/>
        <v>0</v>
      </c>
      <c r="T57" s="139">
        <f t="shared" si="12"/>
        <v>572642</v>
      </c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/>
      <c r="EJ57" s="31"/>
      <c r="EK57" s="31"/>
      <c r="EL57" s="31"/>
      <c r="EM57" s="31"/>
      <c r="EN57" s="31"/>
      <c r="EO57" s="31"/>
      <c r="EP57" s="31"/>
      <c r="EQ57" s="31"/>
      <c r="ER57" s="31"/>
      <c r="ES57" s="31"/>
      <c r="ET57" s="31"/>
      <c r="EU57" s="31"/>
      <c r="EV57" s="31"/>
      <c r="EW57" s="31"/>
      <c r="EX57" s="31"/>
      <c r="EY57" s="31"/>
      <c r="EZ57" s="31"/>
      <c r="FA57" s="31"/>
      <c r="FB57" s="31"/>
      <c r="FC57" s="31"/>
      <c r="FD57" s="31"/>
      <c r="FE57" s="31"/>
      <c r="FF57" s="31"/>
      <c r="FG57" s="31"/>
      <c r="FH57" s="31"/>
      <c r="FI57" s="31"/>
      <c r="FJ57" s="31"/>
      <c r="FK57" s="31"/>
      <c r="FL57" s="31"/>
      <c r="FM57" s="31"/>
      <c r="FN57" s="31"/>
      <c r="FO57" s="31"/>
      <c r="FP57" s="31"/>
      <c r="FQ57" s="31"/>
      <c r="FR57" s="31"/>
      <c r="FS57" s="31"/>
      <c r="FT57" s="31"/>
      <c r="FU57" s="31"/>
      <c r="FV57" s="31"/>
      <c r="FW57" s="31"/>
      <c r="FX57" s="31"/>
      <c r="FY57" s="31"/>
      <c r="FZ57" s="31"/>
      <c r="GA57" s="31"/>
      <c r="GB57" s="31"/>
      <c r="GC57" s="31"/>
      <c r="GD57" s="31"/>
      <c r="GE57" s="31"/>
      <c r="GF57" s="31"/>
      <c r="GG57" s="31"/>
      <c r="GH57" s="31"/>
      <c r="GI57" s="31"/>
      <c r="GJ57" s="31"/>
      <c r="GK57" s="31"/>
      <c r="GL57" s="31"/>
      <c r="GM57" s="31"/>
      <c r="GN57" s="31"/>
      <c r="GO57" s="31"/>
      <c r="GP57" s="31"/>
      <c r="GQ57" s="31"/>
      <c r="GR57" s="31"/>
      <c r="GS57" s="31"/>
      <c r="GT57" s="31"/>
      <c r="GU57" s="31"/>
      <c r="GV57" s="31"/>
      <c r="GW57" s="31"/>
      <c r="GX57" s="31"/>
      <c r="GY57" s="31"/>
      <c r="GZ57" s="31"/>
      <c r="HA57" s="31"/>
      <c r="HB57" s="31"/>
      <c r="HC57" s="31"/>
      <c r="HD57" s="31"/>
      <c r="HE57" s="31"/>
      <c r="HF57" s="31"/>
      <c r="HG57" s="31"/>
      <c r="HH57" s="31"/>
      <c r="HI57" s="31"/>
      <c r="HJ57" s="31"/>
      <c r="HK57" s="31"/>
      <c r="HL57" s="31"/>
      <c r="HM57" s="31"/>
      <c r="HN57" s="31"/>
      <c r="HO57" s="31"/>
      <c r="HP57" s="31"/>
      <c r="HQ57" s="31"/>
      <c r="HR57" s="31"/>
      <c r="HS57" s="31"/>
      <c r="HT57" s="31"/>
      <c r="HU57" s="31"/>
      <c r="HV57" s="31"/>
      <c r="HW57" s="31"/>
      <c r="HX57" s="31"/>
      <c r="HY57" s="31"/>
      <c r="HZ57" s="31"/>
      <c r="IA57" s="31"/>
      <c r="IB57" s="31"/>
      <c r="IC57" s="31"/>
      <c r="ID57" s="31"/>
      <c r="IE57" s="31"/>
      <c r="IF57" s="31"/>
      <c r="IG57" s="31"/>
      <c r="IH57" s="31"/>
      <c r="II57" s="31"/>
      <c r="IJ57" s="31"/>
      <c r="IK57" s="31"/>
      <c r="IL57" s="31"/>
      <c r="IM57" s="31"/>
      <c r="IN57" s="31"/>
      <c r="IO57" s="31"/>
      <c r="IP57" s="31"/>
      <c r="IQ57" s="31"/>
      <c r="IR57" s="31"/>
      <c r="IS57" s="31"/>
      <c r="IT57" s="31"/>
      <c r="IU57" s="31"/>
      <c r="IV57" s="31"/>
    </row>
    <row r="58" spans="1:256" ht="10.5">
      <c r="A58" s="14"/>
      <c r="B58" s="14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/>
      <c r="EJ58" s="31"/>
      <c r="EK58" s="31"/>
      <c r="EL58" s="31"/>
      <c r="EM58" s="31"/>
      <c r="EN58" s="31"/>
      <c r="EO58" s="31"/>
      <c r="EP58" s="31"/>
      <c r="EQ58" s="31"/>
      <c r="ER58" s="31"/>
      <c r="ES58" s="31"/>
      <c r="ET58" s="31"/>
      <c r="EU58" s="31"/>
      <c r="EV58" s="31"/>
      <c r="EW58" s="31"/>
      <c r="EX58" s="31"/>
      <c r="EY58" s="31"/>
      <c r="EZ58" s="31"/>
      <c r="FA58" s="31"/>
      <c r="FB58" s="31"/>
      <c r="FC58" s="31"/>
      <c r="FD58" s="31"/>
      <c r="FE58" s="31"/>
      <c r="FF58" s="31"/>
      <c r="FG58" s="31"/>
      <c r="FH58" s="31"/>
      <c r="FI58" s="31"/>
      <c r="FJ58" s="31"/>
      <c r="FK58" s="31"/>
      <c r="FL58" s="31"/>
      <c r="FM58" s="31"/>
      <c r="FN58" s="31"/>
      <c r="FO58" s="31"/>
      <c r="FP58" s="31"/>
      <c r="FQ58" s="31"/>
      <c r="FR58" s="31"/>
      <c r="FS58" s="31"/>
      <c r="FT58" s="31"/>
      <c r="FU58" s="31"/>
      <c r="FV58" s="31"/>
      <c r="FW58" s="31"/>
      <c r="FX58" s="31"/>
      <c r="FY58" s="31"/>
      <c r="FZ58" s="31"/>
      <c r="GA58" s="31"/>
      <c r="GB58" s="31"/>
      <c r="GC58" s="31"/>
      <c r="GD58" s="31"/>
      <c r="GE58" s="31"/>
      <c r="GF58" s="31"/>
      <c r="GG58" s="31"/>
      <c r="GH58" s="31"/>
      <c r="GI58" s="31"/>
      <c r="GJ58" s="31"/>
      <c r="GK58" s="31"/>
      <c r="GL58" s="31"/>
      <c r="GM58" s="31"/>
      <c r="GN58" s="31"/>
      <c r="GO58" s="31"/>
      <c r="GP58" s="31"/>
      <c r="GQ58" s="31"/>
      <c r="GR58" s="31"/>
      <c r="GS58" s="31"/>
      <c r="GT58" s="31"/>
      <c r="GU58" s="31"/>
      <c r="GV58" s="31"/>
      <c r="GW58" s="31"/>
      <c r="GX58" s="31"/>
      <c r="GY58" s="31"/>
      <c r="GZ58" s="31"/>
      <c r="HA58" s="31"/>
      <c r="HB58" s="31"/>
      <c r="HC58" s="31"/>
      <c r="HD58" s="31"/>
      <c r="HE58" s="31"/>
      <c r="HF58" s="31"/>
      <c r="HG58" s="31"/>
      <c r="HH58" s="31"/>
      <c r="HI58" s="31"/>
      <c r="HJ58" s="31"/>
      <c r="HK58" s="31"/>
      <c r="HL58" s="31"/>
      <c r="HM58" s="31"/>
      <c r="HN58" s="31"/>
      <c r="HO58" s="31"/>
      <c r="HP58" s="31"/>
      <c r="HQ58" s="31"/>
      <c r="HR58" s="31"/>
      <c r="HS58" s="31"/>
      <c r="HT58" s="31"/>
      <c r="HU58" s="31"/>
      <c r="HV58" s="31"/>
      <c r="HW58" s="31"/>
      <c r="HX58" s="31"/>
      <c r="HY58" s="31"/>
      <c r="HZ58" s="31"/>
      <c r="IA58" s="31"/>
      <c r="IB58" s="31"/>
      <c r="IC58" s="31"/>
      <c r="ID58" s="31"/>
      <c r="IE58" s="31"/>
      <c r="IF58" s="31"/>
      <c r="IG58" s="31"/>
      <c r="IH58" s="31"/>
      <c r="II58" s="31"/>
      <c r="IJ58" s="31"/>
      <c r="IK58" s="31"/>
      <c r="IL58" s="31"/>
      <c r="IM58" s="31"/>
      <c r="IN58" s="31"/>
      <c r="IO58" s="31"/>
      <c r="IP58" s="31"/>
      <c r="IQ58" s="31"/>
      <c r="IR58" s="31"/>
      <c r="IS58" s="31"/>
      <c r="IT58" s="31"/>
      <c r="IU58" s="31"/>
      <c r="IV58" s="31"/>
    </row>
    <row r="59" spans="1:256" ht="11.25" thickBot="1">
      <c r="A59" s="148"/>
      <c r="B59" s="148" t="s">
        <v>51</v>
      </c>
      <c r="C59" s="150">
        <f aca="true" t="shared" si="13" ref="C59:S59">(C57/$T57)</f>
        <v>0.5754328184101062</v>
      </c>
      <c r="D59" s="150">
        <f>(D57/$T57)</f>
        <v>0.19394141540438878</v>
      </c>
      <c r="E59" s="150">
        <f t="shared" si="13"/>
        <v>0.15064560405977906</v>
      </c>
      <c r="F59" s="150">
        <f t="shared" si="13"/>
        <v>0.048326877874832794</v>
      </c>
      <c r="G59" s="150">
        <f t="shared" si="13"/>
        <v>0.011026086106153583</v>
      </c>
      <c r="H59" s="150">
        <f t="shared" si="13"/>
        <v>0.004550836299118821</v>
      </c>
      <c r="I59" s="150">
        <f t="shared" si="13"/>
        <v>0.0030490253945746207</v>
      </c>
      <c r="J59" s="150">
        <f t="shared" si="13"/>
        <v>0.0029459941813558908</v>
      </c>
      <c r="K59" s="150">
        <f t="shared" si="13"/>
        <v>0.002853440718633981</v>
      </c>
      <c r="L59" s="150">
        <f t="shared" si="13"/>
        <v>0.0025303767449820305</v>
      </c>
      <c r="M59" s="150">
        <f t="shared" si="13"/>
        <v>0.0017951879184551604</v>
      </c>
      <c r="N59" s="150">
        <f t="shared" si="13"/>
        <v>0.0010547602166798803</v>
      </c>
      <c r="O59" s="150">
        <f t="shared" si="13"/>
        <v>0.0005972317783187401</v>
      </c>
      <c r="P59" s="150">
        <f t="shared" si="13"/>
        <v>0.0004767376476053101</v>
      </c>
      <c r="Q59" s="150">
        <f t="shared" si="13"/>
        <v>0.00041561743637386013</v>
      </c>
      <c r="R59" s="150">
        <f t="shared" si="13"/>
        <v>0.0003579898086413501</v>
      </c>
      <c r="S59" s="150">
        <f t="shared" si="13"/>
        <v>0</v>
      </c>
      <c r="T59" s="150">
        <f>SUM(C59:R59)</f>
        <v>1.0000000000000002</v>
      </c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31"/>
      <c r="EJ59" s="31"/>
      <c r="EK59" s="31"/>
      <c r="EL59" s="31"/>
      <c r="EM59" s="31"/>
      <c r="EN59" s="31"/>
      <c r="EO59" s="31"/>
      <c r="EP59" s="31"/>
      <c r="EQ59" s="31"/>
      <c r="ER59" s="31"/>
      <c r="ES59" s="31"/>
      <c r="ET59" s="31"/>
      <c r="EU59" s="31"/>
      <c r="EV59" s="31"/>
      <c r="EW59" s="31"/>
      <c r="EX59" s="31"/>
      <c r="EY59" s="31"/>
      <c r="EZ59" s="31"/>
      <c r="FA59" s="31"/>
      <c r="FB59" s="31"/>
      <c r="FC59" s="31"/>
      <c r="FD59" s="31"/>
      <c r="FE59" s="31"/>
      <c r="FF59" s="31"/>
      <c r="FG59" s="31"/>
      <c r="FH59" s="31"/>
      <c r="FI59" s="31"/>
      <c r="FJ59" s="31"/>
      <c r="FK59" s="31"/>
      <c r="FL59" s="31"/>
      <c r="FM59" s="31"/>
      <c r="FN59" s="31"/>
      <c r="FO59" s="31"/>
      <c r="FP59" s="31"/>
      <c r="FQ59" s="31"/>
      <c r="FR59" s="31"/>
      <c r="FS59" s="31"/>
      <c r="FT59" s="31"/>
      <c r="FU59" s="31"/>
      <c r="FV59" s="31"/>
      <c r="FW59" s="31"/>
      <c r="FX59" s="31"/>
      <c r="FY59" s="31"/>
      <c r="FZ59" s="31"/>
      <c r="GA59" s="31"/>
      <c r="GB59" s="31"/>
      <c r="GC59" s="31"/>
      <c r="GD59" s="31"/>
      <c r="GE59" s="31"/>
      <c r="GF59" s="31"/>
      <c r="GG59" s="31"/>
      <c r="GH59" s="31"/>
      <c r="GI59" s="31"/>
      <c r="GJ59" s="31"/>
      <c r="GK59" s="31"/>
      <c r="GL59" s="31"/>
      <c r="GM59" s="31"/>
      <c r="GN59" s="31"/>
      <c r="GO59" s="31"/>
      <c r="GP59" s="31"/>
      <c r="GQ59" s="31"/>
      <c r="GR59" s="31"/>
      <c r="GS59" s="31"/>
      <c r="GT59" s="31"/>
      <c r="GU59" s="31"/>
      <c r="GV59" s="31"/>
      <c r="GW59" s="31"/>
      <c r="GX59" s="31"/>
      <c r="GY59" s="31"/>
      <c r="GZ59" s="31"/>
      <c r="HA59" s="31"/>
      <c r="HB59" s="31"/>
      <c r="HC59" s="31"/>
      <c r="HD59" s="31"/>
      <c r="HE59" s="31"/>
      <c r="HF59" s="31"/>
      <c r="HG59" s="31"/>
      <c r="HH59" s="31"/>
      <c r="HI59" s="31"/>
      <c r="HJ59" s="31"/>
      <c r="HK59" s="31"/>
      <c r="HL59" s="31"/>
      <c r="HM59" s="31"/>
      <c r="HN59" s="31"/>
      <c r="HO59" s="31"/>
      <c r="HP59" s="31"/>
      <c r="HQ59" s="31"/>
      <c r="HR59" s="31"/>
      <c r="HS59" s="31"/>
      <c r="HT59" s="31"/>
      <c r="HU59" s="31"/>
      <c r="HV59" s="31"/>
      <c r="HW59" s="31"/>
      <c r="HX59" s="31"/>
      <c r="HY59" s="31"/>
      <c r="HZ59" s="31"/>
      <c r="IA59" s="31"/>
      <c r="IB59" s="31"/>
      <c r="IC59" s="31"/>
      <c r="ID59" s="31"/>
      <c r="IE59" s="31"/>
      <c r="IF59" s="31"/>
      <c r="IG59" s="31"/>
      <c r="IH59" s="31"/>
      <c r="II59" s="31"/>
      <c r="IJ59" s="31"/>
      <c r="IK59" s="31"/>
      <c r="IL59" s="31"/>
      <c r="IM59" s="31"/>
      <c r="IN59" s="31"/>
      <c r="IO59" s="31"/>
      <c r="IP59" s="31"/>
      <c r="IQ59" s="31"/>
      <c r="IR59" s="31"/>
      <c r="IS59" s="31"/>
      <c r="IT59" s="31"/>
      <c r="IU59" s="31"/>
      <c r="IV59" s="31"/>
    </row>
    <row r="60" spans="2:256" ht="10.5">
      <c r="B60" s="21" t="str">
        <f>+B29</f>
        <v>Fuente: Superintendencia de Salud, Archivo Maestro de Beneficiarios.</v>
      </c>
      <c r="C60" s="23"/>
      <c r="D60" s="23"/>
      <c r="E60" s="23"/>
      <c r="F60" s="24"/>
      <c r="G60" s="23"/>
      <c r="H60" s="23"/>
      <c r="I60" s="23"/>
      <c r="J60" s="24"/>
      <c r="K60" s="23"/>
      <c r="L60" s="24"/>
      <c r="M60" s="60" t="s">
        <v>1</v>
      </c>
      <c r="N60" s="60" t="s">
        <v>1</v>
      </c>
      <c r="O60" s="60" t="s">
        <v>1</v>
      </c>
      <c r="P60" s="23"/>
      <c r="Q60" s="23"/>
      <c r="R60" s="60" t="s">
        <v>1</v>
      </c>
      <c r="S60" s="60"/>
      <c r="T60" s="60" t="s">
        <v>1</v>
      </c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1"/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/>
      <c r="EJ60" s="31"/>
      <c r="EK60" s="31"/>
      <c r="EL60" s="31"/>
      <c r="EM60" s="31"/>
      <c r="EN60" s="31"/>
      <c r="EO60" s="31"/>
      <c r="EP60" s="31"/>
      <c r="EQ60" s="31"/>
      <c r="ER60" s="31"/>
      <c r="ES60" s="31"/>
      <c r="ET60" s="31"/>
      <c r="EU60" s="31"/>
      <c r="EV60" s="31"/>
      <c r="EW60" s="31"/>
      <c r="EX60" s="31"/>
      <c r="EY60" s="31"/>
      <c r="EZ60" s="31"/>
      <c r="FA60" s="31"/>
      <c r="FB60" s="31"/>
      <c r="FC60" s="31"/>
      <c r="FD60" s="31"/>
      <c r="FE60" s="31"/>
      <c r="FF60" s="31"/>
      <c r="FG60" s="31"/>
      <c r="FH60" s="31"/>
      <c r="FI60" s="31"/>
      <c r="FJ60" s="31"/>
      <c r="FK60" s="31"/>
      <c r="FL60" s="31"/>
      <c r="FM60" s="31"/>
      <c r="FN60" s="31"/>
      <c r="FO60" s="31"/>
      <c r="FP60" s="31"/>
      <c r="FQ60" s="31"/>
      <c r="FR60" s="31"/>
      <c r="FS60" s="31"/>
      <c r="FT60" s="31"/>
      <c r="FU60" s="31"/>
      <c r="FV60" s="31"/>
      <c r="FW60" s="31"/>
      <c r="FX60" s="31"/>
      <c r="FY60" s="31"/>
      <c r="FZ60" s="31"/>
      <c r="GA60" s="31"/>
      <c r="GB60" s="31"/>
      <c r="GC60" s="31"/>
      <c r="GD60" s="31"/>
      <c r="GE60" s="31"/>
      <c r="GF60" s="31"/>
      <c r="GG60" s="31"/>
      <c r="GH60" s="31"/>
      <c r="GI60" s="31"/>
      <c r="GJ60" s="31"/>
      <c r="GK60" s="31"/>
      <c r="GL60" s="31"/>
      <c r="GM60" s="31"/>
      <c r="GN60" s="31"/>
      <c r="GO60" s="31"/>
      <c r="GP60" s="31"/>
      <c r="GQ60" s="31"/>
      <c r="GR60" s="31"/>
      <c r="GS60" s="31"/>
      <c r="GT60" s="31"/>
      <c r="GU60" s="31"/>
      <c r="GV60" s="31"/>
      <c r="GW60" s="31"/>
      <c r="GX60" s="31"/>
      <c r="GY60" s="31"/>
      <c r="GZ60" s="31"/>
      <c r="HA60" s="31"/>
      <c r="HB60" s="31"/>
      <c r="HC60" s="31"/>
      <c r="HD60" s="31"/>
      <c r="HE60" s="31"/>
      <c r="HF60" s="31"/>
      <c r="HG60" s="31"/>
      <c r="HH60" s="31"/>
      <c r="HI60" s="31"/>
      <c r="HJ60" s="31"/>
      <c r="HK60" s="31"/>
      <c r="HL60" s="31"/>
      <c r="HM60" s="31"/>
      <c r="HN60" s="31"/>
      <c r="HO60" s="31"/>
      <c r="HP60" s="31"/>
      <c r="HQ60" s="31"/>
      <c r="HR60" s="31"/>
      <c r="HS60" s="31"/>
      <c r="HT60" s="31"/>
      <c r="HU60" s="31"/>
      <c r="HV60" s="31"/>
      <c r="HW60" s="31"/>
      <c r="HX60" s="31"/>
      <c r="HY60" s="31"/>
      <c r="HZ60" s="31"/>
      <c r="IA60" s="31"/>
      <c r="IB60" s="31"/>
      <c r="IC60" s="31"/>
      <c r="ID60" s="31"/>
      <c r="IE60" s="31"/>
      <c r="IF60" s="31"/>
      <c r="IG60" s="31"/>
      <c r="IH60" s="31"/>
      <c r="II60" s="31"/>
      <c r="IJ60" s="31"/>
      <c r="IK60" s="31"/>
      <c r="IL60" s="31"/>
      <c r="IM60" s="31"/>
      <c r="IN60" s="31"/>
      <c r="IO60" s="31"/>
      <c r="IP60" s="31"/>
      <c r="IQ60" s="31"/>
      <c r="IR60" s="31"/>
      <c r="IS60" s="31"/>
      <c r="IT60" s="31"/>
      <c r="IU60" s="31"/>
      <c r="IV60" s="31"/>
    </row>
    <row r="61" spans="2:256" ht="10.5">
      <c r="B61" s="21" t="str">
        <f>+B30</f>
        <v>(*) Son aquellos datos que no presentan información en el campo edad.</v>
      </c>
      <c r="C61" s="23"/>
      <c r="D61" s="23"/>
      <c r="E61" s="23"/>
      <c r="F61" s="23"/>
      <c r="G61" s="23"/>
      <c r="H61" s="23"/>
      <c r="I61" s="23"/>
      <c r="J61" s="23"/>
      <c r="K61" s="23"/>
      <c r="L61" s="60" t="s">
        <v>1</v>
      </c>
      <c r="M61" s="60" t="s">
        <v>1</v>
      </c>
      <c r="N61" s="60" t="s">
        <v>1</v>
      </c>
      <c r="O61" s="60" t="s">
        <v>1</v>
      </c>
      <c r="P61" s="23"/>
      <c r="Q61" s="23"/>
      <c r="R61" s="60" t="s">
        <v>1</v>
      </c>
      <c r="S61" s="60"/>
      <c r="T61" s="60" t="s">
        <v>1</v>
      </c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  <c r="DT61" s="31"/>
      <c r="DU61" s="31"/>
      <c r="DV61" s="31"/>
      <c r="DW61" s="31"/>
      <c r="DX61" s="31"/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31"/>
      <c r="EJ61" s="31"/>
      <c r="EK61" s="31"/>
      <c r="EL61" s="31"/>
      <c r="EM61" s="31"/>
      <c r="EN61" s="31"/>
      <c r="EO61" s="31"/>
      <c r="EP61" s="31"/>
      <c r="EQ61" s="31"/>
      <c r="ER61" s="31"/>
      <c r="ES61" s="31"/>
      <c r="ET61" s="31"/>
      <c r="EU61" s="31"/>
      <c r="EV61" s="31"/>
      <c r="EW61" s="31"/>
      <c r="EX61" s="31"/>
      <c r="EY61" s="31"/>
      <c r="EZ61" s="31"/>
      <c r="FA61" s="31"/>
      <c r="FB61" s="31"/>
      <c r="FC61" s="31"/>
      <c r="FD61" s="31"/>
      <c r="FE61" s="31"/>
      <c r="FF61" s="31"/>
      <c r="FG61" s="31"/>
      <c r="FH61" s="31"/>
      <c r="FI61" s="31"/>
      <c r="FJ61" s="31"/>
      <c r="FK61" s="31"/>
      <c r="FL61" s="31"/>
      <c r="FM61" s="31"/>
      <c r="FN61" s="31"/>
      <c r="FO61" s="31"/>
      <c r="FP61" s="31"/>
      <c r="FQ61" s="31"/>
      <c r="FR61" s="31"/>
      <c r="FS61" s="31"/>
      <c r="FT61" s="31"/>
      <c r="FU61" s="31"/>
      <c r="FV61" s="31"/>
      <c r="FW61" s="31"/>
      <c r="FX61" s="31"/>
      <c r="FY61" s="31"/>
      <c r="FZ61" s="31"/>
      <c r="GA61" s="31"/>
      <c r="GB61" s="31"/>
      <c r="GC61" s="31"/>
      <c r="GD61" s="31"/>
      <c r="GE61" s="31"/>
      <c r="GF61" s="31"/>
      <c r="GG61" s="31"/>
      <c r="GH61" s="31"/>
      <c r="GI61" s="31"/>
      <c r="GJ61" s="31"/>
      <c r="GK61" s="31"/>
      <c r="GL61" s="31"/>
      <c r="GM61" s="31"/>
      <c r="GN61" s="31"/>
      <c r="GO61" s="31"/>
      <c r="GP61" s="31"/>
      <c r="GQ61" s="31"/>
      <c r="GR61" s="31"/>
      <c r="GS61" s="31"/>
      <c r="GT61" s="31"/>
      <c r="GU61" s="31"/>
      <c r="GV61" s="31"/>
      <c r="GW61" s="31"/>
      <c r="GX61" s="31"/>
      <c r="GY61" s="31"/>
      <c r="GZ61" s="31"/>
      <c r="HA61" s="31"/>
      <c r="HB61" s="31"/>
      <c r="HC61" s="31"/>
      <c r="HD61" s="31"/>
      <c r="HE61" s="31"/>
      <c r="HF61" s="31"/>
      <c r="HG61" s="31"/>
      <c r="HH61" s="31"/>
      <c r="HI61" s="31"/>
      <c r="HJ61" s="31"/>
      <c r="HK61" s="31"/>
      <c r="HL61" s="31"/>
      <c r="HM61" s="31"/>
      <c r="HN61" s="31"/>
      <c r="HO61" s="31"/>
      <c r="HP61" s="31"/>
      <c r="HQ61" s="31"/>
      <c r="HR61" s="31"/>
      <c r="HS61" s="31"/>
      <c r="HT61" s="31"/>
      <c r="HU61" s="31"/>
      <c r="HV61" s="31"/>
      <c r="HW61" s="31"/>
      <c r="HX61" s="31"/>
      <c r="HY61" s="31"/>
      <c r="HZ61" s="31"/>
      <c r="IA61" s="31"/>
      <c r="IB61" s="31"/>
      <c r="IC61" s="31"/>
      <c r="ID61" s="31"/>
      <c r="IE61" s="31"/>
      <c r="IF61" s="31"/>
      <c r="IG61" s="31"/>
      <c r="IH61" s="31"/>
      <c r="II61" s="31"/>
      <c r="IJ61" s="31"/>
      <c r="IK61" s="31"/>
      <c r="IL61" s="31"/>
      <c r="IM61" s="31"/>
      <c r="IN61" s="31"/>
      <c r="IO61" s="31"/>
      <c r="IP61" s="31"/>
      <c r="IQ61" s="31"/>
      <c r="IR61" s="31"/>
      <c r="IS61" s="31"/>
      <c r="IT61" s="31"/>
      <c r="IU61" s="31"/>
      <c r="IV61" s="31"/>
    </row>
    <row r="62" spans="3:256" ht="10.5">
      <c r="C62" s="23"/>
      <c r="D62" s="23"/>
      <c r="E62" s="23"/>
      <c r="F62" s="23"/>
      <c r="G62" s="23"/>
      <c r="H62" s="23"/>
      <c r="I62" s="23"/>
      <c r="J62" s="23"/>
      <c r="K62" s="23"/>
      <c r="L62" s="60"/>
      <c r="M62" s="60"/>
      <c r="N62" s="60"/>
      <c r="O62" s="60"/>
      <c r="P62" s="23"/>
      <c r="Q62" s="23"/>
      <c r="R62" s="60"/>
      <c r="S62" s="60"/>
      <c r="T62" s="60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  <c r="DT62" s="31"/>
      <c r="DU62" s="31"/>
      <c r="DV62" s="31"/>
      <c r="DW62" s="31"/>
      <c r="DX62" s="31"/>
      <c r="DY62" s="31"/>
      <c r="DZ62" s="31"/>
      <c r="EA62" s="31"/>
      <c r="EB62" s="31"/>
      <c r="EC62" s="31"/>
      <c r="ED62" s="31"/>
      <c r="EE62" s="31"/>
      <c r="EF62" s="31"/>
      <c r="EG62" s="31"/>
      <c r="EH62" s="31"/>
      <c r="EI62" s="31"/>
      <c r="EJ62" s="31"/>
      <c r="EK62" s="31"/>
      <c r="EL62" s="31"/>
      <c r="EM62" s="31"/>
      <c r="EN62" s="31"/>
      <c r="EO62" s="31"/>
      <c r="EP62" s="31"/>
      <c r="EQ62" s="31"/>
      <c r="ER62" s="31"/>
      <c r="ES62" s="31"/>
      <c r="ET62" s="31"/>
      <c r="EU62" s="31"/>
      <c r="EV62" s="31"/>
      <c r="EW62" s="31"/>
      <c r="EX62" s="31"/>
      <c r="EY62" s="31"/>
      <c r="EZ62" s="31"/>
      <c r="FA62" s="31"/>
      <c r="FB62" s="31"/>
      <c r="FC62" s="31"/>
      <c r="FD62" s="31"/>
      <c r="FE62" s="31"/>
      <c r="FF62" s="31"/>
      <c r="FG62" s="31"/>
      <c r="FH62" s="31"/>
      <c r="FI62" s="31"/>
      <c r="FJ62" s="31"/>
      <c r="FK62" s="31"/>
      <c r="FL62" s="31"/>
      <c r="FM62" s="31"/>
      <c r="FN62" s="31"/>
      <c r="FO62" s="31"/>
      <c r="FP62" s="31"/>
      <c r="FQ62" s="31"/>
      <c r="FR62" s="31"/>
      <c r="FS62" s="31"/>
      <c r="FT62" s="31"/>
      <c r="FU62" s="31"/>
      <c r="FV62" s="31"/>
      <c r="FW62" s="31"/>
      <c r="FX62" s="31"/>
      <c r="FY62" s="31"/>
      <c r="FZ62" s="31"/>
      <c r="GA62" s="31"/>
      <c r="GB62" s="31"/>
      <c r="GC62" s="31"/>
      <c r="GD62" s="31"/>
      <c r="GE62" s="31"/>
      <c r="GF62" s="31"/>
      <c r="GG62" s="31"/>
      <c r="GH62" s="31"/>
      <c r="GI62" s="31"/>
      <c r="GJ62" s="31"/>
      <c r="GK62" s="31"/>
      <c r="GL62" s="31"/>
      <c r="GM62" s="31"/>
      <c r="GN62" s="31"/>
      <c r="GO62" s="31"/>
      <c r="GP62" s="31"/>
      <c r="GQ62" s="31"/>
      <c r="GR62" s="31"/>
      <c r="GS62" s="31"/>
      <c r="GT62" s="31"/>
      <c r="GU62" s="31"/>
      <c r="GV62" s="31"/>
      <c r="GW62" s="31"/>
      <c r="GX62" s="31"/>
      <c r="GY62" s="31"/>
      <c r="GZ62" s="31"/>
      <c r="HA62" s="31"/>
      <c r="HB62" s="31"/>
      <c r="HC62" s="31"/>
      <c r="HD62" s="31"/>
      <c r="HE62" s="31"/>
      <c r="HF62" s="31"/>
      <c r="HG62" s="31"/>
      <c r="HH62" s="31"/>
      <c r="HI62" s="31"/>
      <c r="HJ62" s="31"/>
      <c r="HK62" s="31"/>
      <c r="HL62" s="31"/>
      <c r="HM62" s="31"/>
      <c r="HN62" s="31"/>
      <c r="HO62" s="31"/>
      <c r="HP62" s="31"/>
      <c r="HQ62" s="31"/>
      <c r="HR62" s="31"/>
      <c r="HS62" s="31"/>
      <c r="HT62" s="31"/>
      <c r="HU62" s="31"/>
      <c r="HV62" s="31"/>
      <c r="HW62" s="31"/>
      <c r="HX62" s="31"/>
      <c r="HY62" s="31"/>
      <c r="HZ62" s="31"/>
      <c r="IA62" s="31"/>
      <c r="IB62" s="31"/>
      <c r="IC62" s="31"/>
      <c r="ID62" s="31"/>
      <c r="IE62" s="31"/>
      <c r="IF62" s="31"/>
      <c r="IG62" s="31"/>
      <c r="IH62" s="31"/>
      <c r="II62" s="31"/>
      <c r="IJ62" s="31"/>
      <c r="IK62" s="31"/>
      <c r="IL62" s="31"/>
      <c r="IM62" s="31"/>
      <c r="IN62" s="31"/>
      <c r="IO62" s="31"/>
      <c r="IP62" s="31"/>
      <c r="IQ62" s="31"/>
      <c r="IR62" s="31"/>
      <c r="IS62" s="31"/>
      <c r="IT62" s="31"/>
      <c r="IU62" s="31"/>
      <c r="IV62" s="31"/>
    </row>
    <row r="63" spans="1:256" ht="14.25">
      <c r="A63" s="10" t="s">
        <v>224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  <c r="DT63" s="31"/>
      <c r="DU63" s="31"/>
      <c r="DV63" s="31"/>
      <c r="DW63" s="31"/>
      <c r="DX63" s="31"/>
      <c r="DY63" s="31"/>
      <c r="DZ63" s="31"/>
      <c r="EA63" s="31"/>
      <c r="EB63" s="31"/>
      <c r="EC63" s="31"/>
      <c r="ED63" s="31"/>
      <c r="EE63" s="31"/>
      <c r="EF63" s="31"/>
      <c r="EG63" s="31"/>
      <c r="EH63" s="31"/>
      <c r="EI63" s="31"/>
      <c r="EJ63" s="31"/>
      <c r="EK63" s="31"/>
      <c r="EL63" s="31"/>
      <c r="EM63" s="31"/>
      <c r="EN63" s="31"/>
      <c r="EO63" s="31"/>
      <c r="EP63" s="31"/>
      <c r="EQ63" s="31"/>
      <c r="ER63" s="31"/>
      <c r="ES63" s="31"/>
      <c r="ET63" s="31"/>
      <c r="EU63" s="31"/>
      <c r="EV63" s="31"/>
      <c r="EW63" s="31"/>
      <c r="EX63" s="31"/>
      <c r="EY63" s="31"/>
      <c r="EZ63" s="31"/>
      <c r="FA63" s="31"/>
      <c r="FB63" s="31"/>
      <c r="FC63" s="31"/>
      <c r="FD63" s="31"/>
      <c r="FE63" s="31"/>
      <c r="FF63" s="31"/>
      <c r="FG63" s="31"/>
      <c r="FH63" s="31"/>
      <c r="FI63" s="31"/>
      <c r="FJ63" s="31"/>
      <c r="FK63" s="31"/>
      <c r="FL63" s="31"/>
      <c r="FM63" s="31"/>
      <c r="FN63" s="31"/>
      <c r="FO63" s="31"/>
      <c r="FP63" s="31"/>
      <c r="FQ63" s="31"/>
      <c r="FR63" s="31"/>
      <c r="FS63" s="31"/>
      <c r="FT63" s="31"/>
      <c r="FU63" s="31"/>
      <c r="FV63" s="31"/>
      <c r="FW63" s="31"/>
      <c r="FX63" s="31"/>
      <c r="FY63" s="31"/>
      <c r="FZ63" s="31"/>
      <c r="GA63" s="31"/>
      <c r="GB63" s="31"/>
      <c r="GC63" s="31"/>
      <c r="GD63" s="31"/>
      <c r="GE63" s="31"/>
      <c r="GF63" s="31"/>
      <c r="GG63" s="31"/>
      <c r="GH63" s="31"/>
      <c r="GI63" s="31"/>
      <c r="GJ63" s="31"/>
      <c r="GK63" s="31"/>
      <c r="GL63" s="31"/>
      <c r="GM63" s="31"/>
      <c r="GN63" s="31"/>
      <c r="GO63" s="31"/>
      <c r="GP63" s="31"/>
      <c r="GQ63" s="31"/>
      <c r="GR63" s="31"/>
      <c r="GS63" s="31"/>
      <c r="GT63" s="31"/>
      <c r="GU63" s="31"/>
      <c r="GV63" s="31"/>
      <c r="GW63" s="31"/>
      <c r="GX63" s="31"/>
      <c r="GY63" s="31"/>
      <c r="GZ63" s="31"/>
      <c r="HA63" s="31"/>
      <c r="HB63" s="31"/>
      <c r="HC63" s="31"/>
      <c r="HD63" s="31"/>
      <c r="HE63" s="31"/>
      <c r="HF63" s="31"/>
      <c r="HG63" s="31"/>
      <c r="HH63" s="31"/>
      <c r="HI63" s="31"/>
      <c r="HJ63" s="31"/>
      <c r="HK63" s="31"/>
      <c r="HL63" s="31"/>
      <c r="HM63" s="31"/>
      <c r="HN63" s="31"/>
      <c r="HO63" s="31"/>
      <c r="HP63" s="31"/>
      <c r="HQ63" s="31"/>
      <c r="HR63" s="31"/>
      <c r="HS63" s="31"/>
      <c r="HT63" s="31"/>
      <c r="HU63" s="31"/>
      <c r="HV63" s="31"/>
      <c r="HW63" s="31"/>
      <c r="HX63" s="31"/>
      <c r="HY63" s="31"/>
      <c r="HZ63" s="31"/>
      <c r="IA63" s="31"/>
      <c r="IB63" s="31"/>
      <c r="IC63" s="31"/>
      <c r="ID63" s="31"/>
      <c r="IE63" s="31"/>
      <c r="IF63" s="31"/>
      <c r="IG63" s="31"/>
      <c r="IH63" s="31"/>
      <c r="II63" s="31"/>
      <c r="IJ63" s="31"/>
      <c r="IK63" s="31"/>
      <c r="IL63" s="31"/>
      <c r="IM63" s="31"/>
      <c r="IN63" s="31"/>
      <c r="IO63" s="31"/>
      <c r="IP63" s="31"/>
      <c r="IQ63" s="31"/>
      <c r="IR63" s="31"/>
      <c r="IS63" s="31"/>
      <c r="IT63" s="31"/>
      <c r="IU63" s="31"/>
      <c r="IV63" s="31"/>
    </row>
    <row r="64" spans="2:256" ht="13.5">
      <c r="B64" s="12" t="s">
        <v>69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1"/>
      <c r="DT64" s="31"/>
      <c r="DU64" s="31"/>
      <c r="DV64" s="31"/>
      <c r="DW64" s="31"/>
      <c r="DX64" s="31"/>
      <c r="DY64" s="31"/>
      <c r="DZ64" s="31"/>
      <c r="EA64" s="31"/>
      <c r="EB64" s="31"/>
      <c r="EC64" s="31"/>
      <c r="ED64" s="31"/>
      <c r="EE64" s="31"/>
      <c r="EF64" s="31"/>
      <c r="EG64" s="31"/>
      <c r="EH64" s="31"/>
      <c r="EI64" s="31"/>
      <c r="EJ64" s="31"/>
      <c r="EK64" s="31"/>
      <c r="EL64" s="31"/>
      <c r="EM64" s="31"/>
      <c r="EN64" s="31"/>
      <c r="EO64" s="31"/>
      <c r="EP64" s="31"/>
      <c r="EQ64" s="31"/>
      <c r="ER64" s="31"/>
      <c r="ES64" s="31"/>
      <c r="ET64" s="31"/>
      <c r="EU64" s="31"/>
      <c r="EV64" s="31"/>
      <c r="EW64" s="31"/>
      <c r="EX64" s="31"/>
      <c r="EY64" s="31"/>
      <c r="EZ64" s="31"/>
      <c r="FA64" s="31"/>
      <c r="FB64" s="31"/>
      <c r="FC64" s="31"/>
      <c r="FD64" s="31"/>
      <c r="FE64" s="31"/>
      <c r="FF64" s="31"/>
      <c r="FG64" s="31"/>
      <c r="FH64" s="31"/>
      <c r="FI64" s="31"/>
      <c r="FJ64" s="31"/>
      <c r="FK64" s="31"/>
      <c r="FL64" s="31"/>
      <c r="FM64" s="31"/>
      <c r="FN64" s="31"/>
      <c r="FO64" s="31"/>
      <c r="FP64" s="31"/>
      <c r="FQ64" s="31"/>
      <c r="FR64" s="31"/>
      <c r="FS64" s="31"/>
      <c r="FT64" s="31"/>
      <c r="FU64" s="31"/>
      <c r="FV64" s="31"/>
      <c r="FW64" s="31"/>
      <c r="FX64" s="31"/>
      <c r="FY64" s="31"/>
      <c r="FZ64" s="31"/>
      <c r="GA64" s="31"/>
      <c r="GB64" s="31"/>
      <c r="GC64" s="31"/>
      <c r="GD64" s="31"/>
      <c r="GE64" s="31"/>
      <c r="GF64" s="31"/>
      <c r="GG64" s="31"/>
      <c r="GH64" s="31"/>
      <c r="GI64" s="31"/>
      <c r="GJ64" s="31"/>
      <c r="GK64" s="31"/>
      <c r="GL64" s="31"/>
      <c r="GM64" s="31"/>
      <c r="GN64" s="31"/>
      <c r="GO64" s="31"/>
      <c r="GP64" s="31"/>
      <c r="GQ64" s="31"/>
      <c r="GR64" s="31"/>
      <c r="GS64" s="31"/>
      <c r="GT64" s="31"/>
      <c r="GU64" s="31"/>
      <c r="GV64" s="31"/>
      <c r="GW64" s="31"/>
      <c r="GX64" s="31"/>
      <c r="GY64" s="31"/>
      <c r="GZ64" s="31"/>
      <c r="HA64" s="31"/>
      <c r="HB64" s="31"/>
      <c r="HC64" s="31"/>
      <c r="HD64" s="31"/>
      <c r="HE64" s="31"/>
      <c r="HF64" s="31"/>
      <c r="HG64" s="31"/>
      <c r="HH64" s="31"/>
      <c r="HI64" s="31"/>
      <c r="HJ64" s="31"/>
      <c r="HK64" s="31"/>
      <c r="HL64" s="31"/>
      <c r="HM64" s="31"/>
      <c r="HN64" s="31"/>
      <c r="HO64" s="31"/>
      <c r="HP64" s="31"/>
      <c r="HQ64" s="31"/>
      <c r="HR64" s="31"/>
      <c r="HS64" s="31"/>
      <c r="HT64" s="31"/>
      <c r="HU64" s="31"/>
      <c r="HV64" s="31"/>
      <c r="HW64" s="31"/>
      <c r="HX64" s="31"/>
      <c r="HY64" s="31"/>
      <c r="HZ64" s="31"/>
      <c r="IA64" s="31"/>
      <c r="IB64" s="31"/>
      <c r="IC64" s="31"/>
      <c r="ID64" s="31"/>
      <c r="IE64" s="31"/>
      <c r="IF64" s="31"/>
      <c r="IG64" s="31"/>
      <c r="IH64" s="31"/>
      <c r="II64" s="31"/>
      <c r="IJ64" s="31"/>
      <c r="IK64" s="31"/>
      <c r="IL64" s="31"/>
      <c r="IM64" s="31"/>
      <c r="IN64" s="31"/>
      <c r="IO64" s="31"/>
      <c r="IP64" s="31"/>
      <c r="IQ64" s="31"/>
      <c r="IR64" s="31"/>
      <c r="IS64" s="31"/>
      <c r="IT64" s="31"/>
      <c r="IU64" s="31"/>
      <c r="IV64" s="31"/>
    </row>
    <row r="65" spans="2:256" ht="13.5">
      <c r="B65" s="12" t="s">
        <v>253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/>
      <c r="DG65" s="31"/>
      <c r="DH65" s="31"/>
      <c r="DI65" s="31"/>
      <c r="DJ65" s="31"/>
      <c r="DK65" s="31"/>
      <c r="DL65" s="31"/>
      <c r="DM65" s="31"/>
      <c r="DN65" s="31"/>
      <c r="DO65" s="31"/>
      <c r="DP65" s="31"/>
      <c r="DQ65" s="31"/>
      <c r="DR65" s="31"/>
      <c r="DS65" s="31"/>
      <c r="DT65" s="31"/>
      <c r="DU65" s="31"/>
      <c r="DV65" s="31"/>
      <c r="DW65" s="31"/>
      <c r="DX65" s="31"/>
      <c r="DY65" s="31"/>
      <c r="DZ65" s="31"/>
      <c r="EA65" s="31"/>
      <c r="EB65" s="31"/>
      <c r="EC65" s="31"/>
      <c r="ED65" s="31"/>
      <c r="EE65" s="31"/>
      <c r="EF65" s="31"/>
      <c r="EG65" s="31"/>
      <c r="EH65" s="31"/>
      <c r="EI65" s="31"/>
      <c r="EJ65" s="31"/>
      <c r="EK65" s="31"/>
      <c r="EL65" s="31"/>
      <c r="EM65" s="31"/>
      <c r="EN65" s="31"/>
      <c r="EO65" s="31"/>
      <c r="EP65" s="31"/>
      <c r="EQ65" s="31"/>
      <c r="ER65" s="31"/>
      <c r="ES65" s="31"/>
      <c r="ET65" s="31"/>
      <c r="EU65" s="31"/>
      <c r="EV65" s="31"/>
      <c r="EW65" s="31"/>
      <c r="EX65" s="31"/>
      <c r="EY65" s="31"/>
      <c r="EZ65" s="31"/>
      <c r="FA65" s="31"/>
      <c r="FB65" s="31"/>
      <c r="FC65" s="31"/>
      <c r="FD65" s="31"/>
      <c r="FE65" s="31"/>
      <c r="FF65" s="31"/>
      <c r="FG65" s="31"/>
      <c r="FH65" s="31"/>
      <c r="FI65" s="31"/>
      <c r="FJ65" s="31"/>
      <c r="FK65" s="31"/>
      <c r="FL65" s="31"/>
      <c r="FM65" s="31"/>
      <c r="FN65" s="31"/>
      <c r="FO65" s="31"/>
      <c r="FP65" s="31"/>
      <c r="FQ65" s="31"/>
      <c r="FR65" s="31"/>
      <c r="FS65" s="31"/>
      <c r="FT65" s="31"/>
      <c r="FU65" s="31"/>
      <c r="FV65" s="31"/>
      <c r="FW65" s="31"/>
      <c r="FX65" s="31"/>
      <c r="FY65" s="31"/>
      <c r="FZ65" s="31"/>
      <c r="GA65" s="31"/>
      <c r="GB65" s="31"/>
      <c r="GC65" s="31"/>
      <c r="GD65" s="31"/>
      <c r="GE65" s="31"/>
      <c r="GF65" s="31"/>
      <c r="GG65" s="31"/>
      <c r="GH65" s="31"/>
      <c r="GI65" s="31"/>
      <c r="GJ65" s="31"/>
      <c r="GK65" s="31"/>
      <c r="GL65" s="31"/>
      <c r="GM65" s="31"/>
      <c r="GN65" s="31"/>
      <c r="GO65" s="31"/>
      <c r="GP65" s="31"/>
      <c r="GQ65" s="31"/>
      <c r="GR65" s="31"/>
      <c r="GS65" s="31"/>
      <c r="GT65" s="31"/>
      <c r="GU65" s="31"/>
      <c r="GV65" s="31"/>
      <c r="GW65" s="31"/>
      <c r="GX65" s="31"/>
      <c r="GY65" s="31"/>
      <c r="GZ65" s="31"/>
      <c r="HA65" s="31"/>
      <c r="HB65" s="31"/>
      <c r="HC65" s="31"/>
      <c r="HD65" s="31"/>
      <c r="HE65" s="31"/>
      <c r="HF65" s="31"/>
      <c r="HG65" s="31"/>
      <c r="HH65" s="31"/>
      <c r="HI65" s="31"/>
      <c r="HJ65" s="31"/>
      <c r="HK65" s="31"/>
      <c r="HL65" s="31"/>
      <c r="HM65" s="31"/>
      <c r="HN65" s="31"/>
      <c r="HO65" s="31"/>
      <c r="HP65" s="31"/>
      <c r="HQ65" s="31"/>
      <c r="HR65" s="31"/>
      <c r="HS65" s="31"/>
      <c r="HT65" s="31"/>
      <c r="HU65" s="31"/>
      <c r="HV65" s="31"/>
      <c r="HW65" s="31"/>
      <c r="HX65" s="31"/>
      <c r="HY65" s="31"/>
      <c r="HZ65" s="31"/>
      <c r="IA65" s="31"/>
      <c r="IB65" s="31"/>
      <c r="IC65" s="31"/>
      <c r="ID65" s="31"/>
      <c r="IE65" s="31"/>
      <c r="IF65" s="31"/>
      <c r="IG65" s="31"/>
      <c r="IH65" s="31"/>
      <c r="II65" s="31"/>
      <c r="IJ65" s="31"/>
      <c r="IK65" s="31"/>
      <c r="IL65" s="31"/>
      <c r="IM65" s="31"/>
      <c r="IN65" s="31"/>
      <c r="IO65" s="31"/>
      <c r="IP65" s="31"/>
      <c r="IQ65" s="31"/>
      <c r="IR65" s="31"/>
      <c r="IS65" s="31"/>
      <c r="IT65" s="31"/>
      <c r="IU65" s="31"/>
      <c r="IV65" s="31"/>
    </row>
    <row r="66" spans="1:256" ht="11.25" thickBot="1">
      <c r="A66" s="31"/>
      <c r="B66" s="31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31"/>
      <c r="DS66" s="31"/>
      <c r="DT66" s="31"/>
      <c r="DU66" s="31"/>
      <c r="DV66" s="31"/>
      <c r="DW66" s="31"/>
      <c r="DX66" s="31"/>
      <c r="DY66" s="31"/>
      <c r="DZ66" s="31"/>
      <c r="EA66" s="31"/>
      <c r="EB66" s="31"/>
      <c r="EC66" s="31"/>
      <c r="ED66" s="31"/>
      <c r="EE66" s="31"/>
      <c r="EF66" s="31"/>
      <c r="EG66" s="31"/>
      <c r="EH66" s="31"/>
      <c r="EI66" s="31"/>
      <c r="EJ66" s="31"/>
      <c r="EK66" s="31"/>
      <c r="EL66" s="31"/>
      <c r="EM66" s="31"/>
      <c r="EN66" s="31"/>
      <c r="EO66" s="31"/>
      <c r="EP66" s="31"/>
      <c r="EQ66" s="31"/>
      <c r="ER66" s="31"/>
      <c r="ES66" s="31"/>
      <c r="ET66" s="31"/>
      <c r="EU66" s="31"/>
      <c r="EV66" s="31"/>
      <c r="EW66" s="31"/>
      <c r="EX66" s="31"/>
      <c r="EY66" s="31"/>
      <c r="EZ66" s="31"/>
      <c r="FA66" s="31"/>
      <c r="FB66" s="31"/>
      <c r="FC66" s="31"/>
      <c r="FD66" s="31"/>
      <c r="FE66" s="31"/>
      <c r="FF66" s="31"/>
      <c r="FG66" s="31"/>
      <c r="FH66" s="31"/>
      <c r="FI66" s="31"/>
      <c r="FJ66" s="31"/>
      <c r="FK66" s="31"/>
      <c r="FL66" s="31"/>
      <c r="FM66" s="31"/>
      <c r="FN66" s="31"/>
      <c r="FO66" s="31"/>
      <c r="FP66" s="31"/>
      <c r="FQ66" s="31"/>
      <c r="FR66" s="31"/>
      <c r="FS66" s="31"/>
      <c r="FT66" s="31"/>
      <c r="FU66" s="31"/>
      <c r="FV66" s="31"/>
      <c r="FW66" s="31"/>
      <c r="FX66" s="31"/>
      <c r="FY66" s="31"/>
      <c r="FZ66" s="31"/>
      <c r="GA66" s="31"/>
      <c r="GB66" s="31"/>
      <c r="GC66" s="31"/>
      <c r="GD66" s="31"/>
      <c r="GE66" s="31"/>
      <c r="GF66" s="31"/>
      <c r="GG66" s="31"/>
      <c r="GH66" s="31"/>
      <c r="GI66" s="31"/>
      <c r="GJ66" s="31"/>
      <c r="GK66" s="31"/>
      <c r="GL66" s="31"/>
      <c r="GM66" s="31"/>
      <c r="GN66" s="31"/>
      <c r="GO66" s="31"/>
      <c r="GP66" s="31"/>
      <c r="GQ66" s="31"/>
      <c r="GR66" s="31"/>
      <c r="GS66" s="31"/>
      <c r="GT66" s="31"/>
      <c r="GU66" s="31"/>
      <c r="GV66" s="31"/>
      <c r="GW66" s="31"/>
      <c r="GX66" s="31"/>
      <c r="GY66" s="31"/>
      <c r="GZ66" s="31"/>
      <c r="HA66" s="31"/>
      <c r="HB66" s="31"/>
      <c r="HC66" s="31"/>
      <c r="HD66" s="31"/>
      <c r="HE66" s="31"/>
      <c r="HF66" s="31"/>
      <c r="HG66" s="31"/>
      <c r="HH66" s="31"/>
      <c r="HI66" s="31"/>
      <c r="HJ66" s="31"/>
      <c r="HK66" s="31"/>
      <c r="HL66" s="31"/>
      <c r="HM66" s="31"/>
      <c r="HN66" s="31"/>
      <c r="HO66" s="31"/>
      <c r="HP66" s="31"/>
      <c r="HQ66" s="31"/>
      <c r="HR66" s="31"/>
      <c r="HS66" s="31"/>
      <c r="HT66" s="31"/>
      <c r="HU66" s="31"/>
      <c r="HV66" s="31"/>
      <c r="HW66" s="31"/>
      <c r="HX66" s="31"/>
      <c r="HY66" s="31"/>
      <c r="HZ66" s="31"/>
      <c r="IA66" s="31"/>
      <c r="IB66" s="31"/>
      <c r="IC66" s="31"/>
      <c r="ID66" s="31"/>
      <c r="IE66" s="31"/>
      <c r="IF66" s="31"/>
      <c r="IG66" s="31"/>
      <c r="IH66" s="31"/>
      <c r="II66" s="31"/>
      <c r="IJ66" s="31"/>
      <c r="IK66" s="31"/>
      <c r="IL66" s="31"/>
      <c r="IM66" s="31"/>
      <c r="IN66" s="31"/>
      <c r="IO66" s="31"/>
      <c r="IP66" s="31"/>
      <c r="IQ66" s="31"/>
      <c r="IR66" s="31"/>
      <c r="IS66" s="31"/>
      <c r="IT66" s="31"/>
      <c r="IU66" s="31"/>
      <c r="IV66" s="31"/>
    </row>
    <row r="67" spans="1:256" ht="10.5">
      <c r="A67" s="127" t="s">
        <v>1</v>
      </c>
      <c r="B67" s="127" t="s">
        <v>1</v>
      </c>
      <c r="C67" s="179" t="s">
        <v>53</v>
      </c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80"/>
      <c r="T67" s="180"/>
      <c r="U67" s="31"/>
      <c r="V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1"/>
      <c r="DJ67" s="31"/>
      <c r="DK67" s="31"/>
      <c r="DL67" s="31"/>
      <c r="DM67" s="31"/>
      <c r="DN67" s="31"/>
      <c r="DO67" s="31"/>
      <c r="DP67" s="31"/>
      <c r="DQ67" s="31"/>
      <c r="DR67" s="31"/>
      <c r="DS67" s="31"/>
      <c r="DT67" s="31"/>
      <c r="DU67" s="31"/>
      <c r="DV67" s="31"/>
      <c r="DW67" s="31"/>
      <c r="DX67" s="31"/>
      <c r="DY67" s="31"/>
      <c r="DZ67" s="31"/>
      <c r="EA67" s="31"/>
      <c r="EB67" s="31"/>
      <c r="EC67" s="31"/>
      <c r="ED67" s="31"/>
      <c r="EE67" s="31"/>
      <c r="EF67" s="31"/>
      <c r="EG67" s="31"/>
      <c r="EH67" s="31"/>
      <c r="EI67" s="31"/>
      <c r="EJ67" s="31"/>
      <c r="EK67" s="31"/>
      <c r="EL67" s="31"/>
      <c r="EM67" s="31"/>
      <c r="EN67" s="31"/>
      <c r="EO67" s="31"/>
      <c r="EP67" s="31"/>
      <c r="EQ67" s="31"/>
      <c r="ER67" s="31"/>
      <c r="ES67" s="31"/>
      <c r="ET67" s="31"/>
      <c r="EU67" s="31"/>
      <c r="EV67" s="31"/>
      <c r="EW67" s="31"/>
      <c r="EX67" s="31"/>
      <c r="EY67" s="31"/>
      <c r="EZ67" s="31"/>
      <c r="FA67" s="31"/>
      <c r="FB67" s="31"/>
      <c r="FC67" s="31"/>
      <c r="FD67" s="31"/>
      <c r="FE67" s="31"/>
      <c r="FF67" s="31"/>
      <c r="FG67" s="31"/>
      <c r="FH67" s="31"/>
      <c r="FI67" s="31"/>
      <c r="FJ67" s="31"/>
      <c r="FK67" s="31"/>
      <c r="FL67" s="31"/>
      <c r="FM67" s="31"/>
      <c r="FN67" s="31"/>
      <c r="FO67" s="31"/>
      <c r="FP67" s="31"/>
      <c r="FQ67" s="31"/>
      <c r="FR67" s="31"/>
      <c r="FS67" s="31"/>
      <c r="FT67" s="31"/>
      <c r="FU67" s="31"/>
      <c r="FV67" s="31"/>
      <c r="FW67" s="31"/>
      <c r="FX67" s="31"/>
      <c r="FY67" s="31"/>
      <c r="FZ67" s="31"/>
      <c r="GA67" s="31"/>
      <c r="GB67" s="31"/>
      <c r="GC67" s="31"/>
      <c r="GD67" s="31"/>
      <c r="GE67" s="31"/>
      <c r="GF67" s="31"/>
      <c r="GG67" s="31"/>
      <c r="GH67" s="31"/>
      <c r="GI67" s="31"/>
      <c r="GJ67" s="31"/>
      <c r="GK67" s="31"/>
      <c r="GL67" s="31"/>
      <c r="GM67" s="31"/>
      <c r="GN67" s="31"/>
      <c r="GO67" s="31"/>
      <c r="GP67" s="31"/>
      <c r="GQ67" s="31"/>
      <c r="GR67" s="31"/>
      <c r="GS67" s="31"/>
      <c r="GT67" s="31"/>
      <c r="GU67" s="31"/>
      <c r="GV67" s="31"/>
      <c r="GW67" s="31"/>
      <c r="GX67" s="31"/>
      <c r="GY67" s="31"/>
      <c r="GZ67" s="31"/>
      <c r="HA67" s="31"/>
      <c r="HB67" s="31"/>
      <c r="HC67" s="31"/>
      <c r="HD67" s="31"/>
      <c r="HE67" s="31"/>
      <c r="HF67" s="31"/>
      <c r="HG67" s="31"/>
      <c r="HH67" s="31"/>
      <c r="HI67" s="31"/>
      <c r="HJ67" s="31"/>
      <c r="HK67" s="31"/>
      <c r="HL67" s="31"/>
      <c r="HM67" s="31"/>
      <c r="HN67" s="31"/>
      <c r="HO67" s="31"/>
      <c r="HP67" s="31"/>
      <c r="HQ67" s="31"/>
      <c r="HR67" s="31"/>
      <c r="HS67" s="31"/>
      <c r="HT67" s="31"/>
      <c r="HU67" s="31"/>
      <c r="HV67" s="31"/>
      <c r="HW67" s="31"/>
      <c r="HX67" s="31"/>
      <c r="HY67" s="31"/>
      <c r="HZ67" s="31"/>
      <c r="IA67" s="31"/>
      <c r="IB67" s="31"/>
      <c r="IC67" s="31"/>
      <c r="ID67" s="31"/>
      <c r="IE67" s="31"/>
      <c r="IF67" s="31"/>
      <c r="IG67" s="31"/>
      <c r="IH67" s="31"/>
      <c r="II67" s="31"/>
      <c r="IJ67" s="31"/>
      <c r="IK67" s="31"/>
      <c r="IL67" s="31"/>
      <c r="IM67" s="31"/>
      <c r="IN67" s="31"/>
      <c r="IO67" s="31"/>
      <c r="IP67" s="31"/>
      <c r="IQ67" s="31"/>
      <c r="IR67" s="31"/>
      <c r="IS67" s="31"/>
      <c r="IT67" s="31"/>
      <c r="IU67" s="31"/>
      <c r="IV67" s="31"/>
    </row>
    <row r="68" spans="1:256" ht="10.5">
      <c r="A68" s="135" t="s">
        <v>37</v>
      </c>
      <c r="B68" s="135" t="s">
        <v>38</v>
      </c>
      <c r="C68" s="146" t="s">
        <v>240</v>
      </c>
      <c r="D68" s="146" t="s">
        <v>241</v>
      </c>
      <c r="E68" s="146" t="s">
        <v>54</v>
      </c>
      <c r="F68" s="146" t="s">
        <v>55</v>
      </c>
      <c r="G68" s="146" t="s">
        <v>56</v>
      </c>
      <c r="H68" s="146" t="s">
        <v>57</v>
      </c>
      <c r="I68" s="146" t="s">
        <v>58</v>
      </c>
      <c r="J68" s="146" t="s">
        <v>59</v>
      </c>
      <c r="K68" s="146" t="s">
        <v>60</v>
      </c>
      <c r="L68" s="146" t="s">
        <v>61</v>
      </c>
      <c r="M68" s="146" t="s">
        <v>62</v>
      </c>
      <c r="N68" s="146" t="s">
        <v>63</v>
      </c>
      <c r="O68" s="146" t="s">
        <v>64</v>
      </c>
      <c r="P68" s="146" t="s">
        <v>65</v>
      </c>
      <c r="Q68" s="146" t="s">
        <v>66</v>
      </c>
      <c r="R68" s="147" t="s">
        <v>67</v>
      </c>
      <c r="S68" s="147" t="s">
        <v>216</v>
      </c>
      <c r="T68" s="181" t="s">
        <v>4</v>
      </c>
      <c r="U68" s="31"/>
      <c r="V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  <c r="DT68" s="31"/>
      <c r="DU68" s="31"/>
      <c r="DV68" s="31"/>
      <c r="DW68" s="31"/>
      <c r="DX68" s="31"/>
      <c r="DY68" s="31"/>
      <c r="DZ68" s="31"/>
      <c r="EA68" s="31"/>
      <c r="EB68" s="31"/>
      <c r="EC68" s="31"/>
      <c r="ED68" s="31"/>
      <c r="EE68" s="31"/>
      <c r="EF68" s="31"/>
      <c r="EG68" s="31"/>
      <c r="EH68" s="31"/>
      <c r="EI68" s="31"/>
      <c r="EJ68" s="31"/>
      <c r="EK68" s="31"/>
      <c r="EL68" s="31"/>
      <c r="EM68" s="31"/>
      <c r="EN68" s="31"/>
      <c r="EO68" s="31"/>
      <c r="EP68" s="31"/>
      <c r="EQ68" s="31"/>
      <c r="ER68" s="31"/>
      <c r="ES68" s="31"/>
      <c r="ET68" s="31"/>
      <c r="EU68" s="31"/>
      <c r="EV68" s="31"/>
      <c r="EW68" s="31"/>
      <c r="EX68" s="31"/>
      <c r="EY68" s="31"/>
      <c r="EZ68" s="31"/>
      <c r="FA68" s="31"/>
      <c r="FB68" s="31"/>
      <c r="FC68" s="31"/>
      <c r="FD68" s="31"/>
      <c r="FE68" s="31"/>
      <c r="FF68" s="31"/>
      <c r="FG68" s="31"/>
      <c r="FH68" s="31"/>
      <c r="FI68" s="31"/>
      <c r="FJ68" s="31"/>
      <c r="FK68" s="31"/>
      <c r="FL68" s="31"/>
      <c r="FM68" s="31"/>
      <c r="FN68" s="31"/>
      <c r="FO68" s="31"/>
      <c r="FP68" s="31"/>
      <c r="FQ68" s="31"/>
      <c r="FR68" s="31"/>
      <c r="FS68" s="31"/>
      <c r="FT68" s="31"/>
      <c r="FU68" s="31"/>
      <c r="FV68" s="31"/>
      <c r="FW68" s="31"/>
      <c r="FX68" s="31"/>
      <c r="FY68" s="31"/>
      <c r="FZ68" s="31"/>
      <c r="GA68" s="31"/>
      <c r="GB68" s="31"/>
      <c r="GC68" s="31"/>
      <c r="GD68" s="31"/>
      <c r="GE68" s="31"/>
      <c r="GF68" s="31"/>
      <c r="GG68" s="31"/>
      <c r="GH68" s="31"/>
      <c r="GI68" s="31"/>
      <c r="GJ68" s="31"/>
      <c r="GK68" s="31"/>
      <c r="GL68" s="31"/>
      <c r="GM68" s="31"/>
      <c r="GN68" s="31"/>
      <c r="GO68" s="31"/>
      <c r="GP68" s="31"/>
      <c r="GQ68" s="31"/>
      <c r="GR68" s="31"/>
      <c r="GS68" s="31"/>
      <c r="GT68" s="31"/>
      <c r="GU68" s="31"/>
      <c r="GV68" s="31"/>
      <c r="GW68" s="31"/>
      <c r="GX68" s="31"/>
      <c r="GY68" s="31"/>
      <c r="GZ68" s="31"/>
      <c r="HA68" s="31"/>
      <c r="HB68" s="31"/>
      <c r="HC68" s="31"/>
      <c r="HD68" s="31"/>
      <c r="HE68" s="31"/>
      <c r="HF68" s="31"/>
      <c r="HG68" s="31"/>
      <c r="HH68" s="31"/>
      <c r="HI68" s="31"/>
      <c r="HJ68" s="31"/>
      <c r="HK68" s="31"/>
      <c r="HL68" s="31"/>
      <c r="HM68" s="31"/>
      <c r="HN68" s="31"/>
      <c r="HO68" s="31"/>
      <c r="HP68" s="31"/>
      <c r="HQ68" s="31"/>
      <c r="HR68" s="31"/>
      <c r="HS68" s="31"/>
      <c r="HT68" s="31"/>
      <c r="HU68" s="31"/>
      <c r="HV68" s="31"/>
      <c r="HW68" s="31"/>
      <c r="HX68" s="31"/>
      <c r="HY68" s="31"/>
      <c r="HZ68" s="31"/>
      <c r="IA68" s="31"/>
      <c r="IB68" s="31"/>
      <c r="IC68" s="31"/>
      <c r="ID68" s="31"/>
      <c r="IE68" s="31"/>
      <c r="IF68" s="31"/>
      <c r="IG68" s="31"/>
      <c r="IH68" s="31"/>
      <c r="II68" s="31"/>
      <c r="IJ68" s="31"/>
      <c r="IK68" s="31"/>
      <c r="IL68" s="31"/>
      <c r="IM68" s="31"/>
      <c r="IN68" s="31"/>
      <c r="IO68" s="31"/>
      <c r="IP68" s="31"/>
      <c r="IQ68" s="31"/>
      <c r="IR68" s="31"/>
      <c r="IS68" s="31"/>
      <c r="IT68" s="31"/>
      <c r="IU68" s="31"/>
      <c r="IV68" s="31"/>
    </row>
    <row r="69" spans="1:256" ht="10.5">
      <c r="A69" s="14">
        <v>67</v>
      </c>
      <c r="B69" s="21" t="str">
        <f>+B38</f>
        <v>Colmena Golden Cross</v>
      </c>
      <c r="C69" s="33">
        <f aca="true" t="shared" si="14" ref="C69:S69">C7+C38</f>
        <v>53312</v>
      </c>
      <c r="D69" s="33">
        <f t="shared" si="14"/>
        <v>16138</v>
      </c>
      <c r="E69" s="33">
        <f t="shared" si="14"/>
        <v>17894</v>
      </c>
      <c r="F69" s="33">
        <f t="shared" si="14"/>
        <v>24119</v>
      </c>
      <c r="G69" s="33">
        <f t="shared" si="14"/>
        <v>25627</v>
      </c>
      <c r="H69" s="33">
        <f t="shared" si="14"/>
        <v>22640</v>
      </c>
      <c r="I69" s="33">
        <f t="shared" si="14"/>
        <v>17415</v>
      </c>
      <c r="J69" s="33">
        <f t="shared" si="14"/>
        <v>14424</v>
      </c>
      <c r="K69" s="33">
        <f t="shared" si="14"/>
        <v>11966</v>
      </c>
      <c r="L69" s="33">
        <f t="shared" si="14"/>
        <v>9919</v>
      </c>
      <c r="M69" s="33">
        <f t="shared" si="14"/>
        <v>7379</v>
      </c>
      <c r="N69" s="33">
        <f t="shared" si="14"/>
        <v>4801</v>
      </c>
      <c r="O69" s="33">
        <f t="shared" si="14"/>
        <v>2744</v>
      </c>
      <c r="P69" s="33">
        <f t="shared" si="14"/>
        <v>1466</v>
      </c>
      <c r="Q69" s="33">
        <f t="shared" si="14"/>
        <v>828</v>
      </c>
      <c r="R69" s="33">
        <f t="shared" si="14"/>
        <v>401</v>
      </c>
      <c r="S69" s="33">
        <f t="shared" si="14"/>
        <v>0</v>
      </c>
      <c r="T69" s="33">
        <f aca="true" t="shared" si="15" ref="T69:T75">SUM(C69:S69)</f>
        <v>231073</v>
      </c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  <c r="DL69" s="31"/>
      <c r="DM69" s="31"/>
      <c r="DN69" s="31"/>
      <c r="DO69" s="31"/>
      <c r="DP69" s="31"/>
      <c r="DQ69" s="31"/>
      <c r="DR69" s="31"/>
      <c r="DS69" s="31"/>
      <c r="DT69" s="31"/>
      <c r="DU69" s="31"/>
      <c r="DV69" s="31"/>
      <c r="DW69" s="31"/>
      <c r="DX69" s="31"/>
      <c r="DY69" s="31"/>
      <c r="DZ69" s="31"/>
      <c r="EA69" s="31"/>
      <c r="EB69" s="31"/>
      <c r="EC69" s="31"/>
      <c r="ED69" s="31"/>
      <c r="EE69" s="31"/>
      <c r="EF69" s="31"/>
      <c r="EG69" s="31"/>
      <c r="EH69" s="31"/>
      <c r="EI69" s="31"/>
      <c r="EJ69" s="31"/>
      <c r="EK69" s="31"/>
      <c r="EL69" s="31"/>
      <c r="EM69" s="31"/>
      <c r="EN69" s="31"/>
      <c r="EO69" s="31"/>
      <c r="EP69" s="31"/>
      <c r="EQ69" s="31"/>
      <c r="ER69" s="31"/>
      <c r="ES69" s="31"/>
      <c r="ET69" s="31"/>
      <c r="EU69" s="31"/>
      <c r="EV69" s="31"/>
      <c r="EW69" s="31"/>
      <c r="EX69" s="31"/>
      <c r="EY69" s="31"/>
      <c r="EZ69" s="31"/>
      <c r="FA69" s="31"/>
      <c r="FB69" s="31"/>
      <c r="FC69" s="31"/>
      <c r="FD69" s="31"/>
      <c r="FE69" s="31"/>
      <c r="FF69" s="31"/>
      <c r="FG69" s="31"/>
      <c r="FH69" s="31"/>
      <c r="FI69" s="31"/>
      <c r="FJ69" s="31"/>
      <c r="FK69" s="31"/>
      <c r="FL69" s="31"/>
      <c r="FM69" s="31"/>
      <c r="FN69" s="31"/>
      <c r="FO69" s="31"/>
      <c r="FP69" s="31"/>
      <c r="FQ69" s="31"/>
      <c r="FR69" s="31"/>
      <c r="FS69" s="31"/>
      <c r="FT69" s="31"/>
      <c r="FU69" s="31"/>
      <c r="FV69" s="31"/>
      <c r="FW69" s="31"/>
      <c r="FX69" s="31"/>
      <c r="FY69" s="31"/>
      <c r="FZ69" s="31"/>
      <c r="GA69" s="31"/>
      <c r="GB69" s="31"/>
      <c r="GC69" s="31"/>
      <c r="GD69" s="31"/>
      <c r="GE69" s="31"/>
      <c r="GF69" s="31"/>
      <c r="GG69" s="31"/>
      <c r="GH69" s="31"/>
      <c r="GI69" s="31"/>
      <c r="GJ69" s="31"/>
      <c r="GK69" s="31"/>
      <c r="GL69" s="31"/>
      <c r="GM69" s="31"/>
      <c r="GN69" s="31"/>
      <c r="GO69" s="31"/>
      <c r="GP69" s="31"/>
      <c r="GQ69" s="31"/>
      <c r="GR69" s="31"/>
      <c r="GS69" s="31"/>
      <c r="GT69" s="31"/>
      <c r="GU69" s="31"/>
      <c r="GV69" s="31"/>
      <c r="GW69" s="31"/>
      <c r="GX69" s="31"/>
      <c r="GY69" s="31"/>
      <c r="GZ69" s="31"/>
      <c r="HA69" s="31"/>
      <c r="HB69" s="31"/>
      <c r="HC69" s="31"/>
      <c r="HD69" s="31"/>
      <c r="HE69" s="31"/>
      <c r="HF69" s="31"/>
      <c r="HG69" s="31"/>
      <c r="HH69" s="31"/>
      <c r="HI69" s="31"/>
      <c r="HJ69" s="31"/>
      <c r="HK69" s="31"/>
      <c r="HL69" s="31"/>
      <c r="HM69" s="31"/>
      <c r="HN69" s="31"/>
      <c r="HO69" s="31"/>
      <c r="HP69" s="31"/>
      <c r="HQ69" s="31"/>
      <c r="HR69" s="31"/>
      <c r="HS69" s="31"/>
      <c r="HT69" s="31"/>
      <c r="HU69" s="31"/>
      <c r="HV69" s="31"/>
      <c r="HW69" s="31"/>
      <c r="HX69" s="31"/>
      <c r="HY69" s="31"/>
      <c r="HZ69" s="31"/>
      <c r="IA69" s="31"/>
      <c r="IB69" s="31"/>
      <c r="IC69" s="31"/>
      <c r="ID69" s="31"/>
      <c r="IE69" s="31"/>
      <c r="IF69" s="31"/>
      <c r="IG69" s="31"/>
      <c r="IH69" s="31"/>
      <c r="II69" s="31"/>
      <c r="IJ69" s="31"/>
      <c r="IK69" s="31"/>
      <c r="IL69" s="31"/>
      <c r="IM69" s="31"/>
      <c r="IN69" s="31"/>
      <c r="IO69" s="31"/>
      <c r="IP69" s="31"/>
      <c r="IQ69" s="31"/>
      <c r="IR69" s="31"/>
      <c r="IS69" s="31"/>
      <c r="IT69" s="31"/>
      <c r="IU69" s="31"/>
      <c r="IV69" s="31"/>
    </row>
    <row r="70" spans="1:256" ht="10.5">
      <c r="A70" s="14">
        <v>78</v>
      </c>
      <c r="B70" s="21" t="str">
        <f aca="true" t="shared" si="16" ref="B70:B75">+B39</f>
        <v>Isapre Cruz Blanca S.A.</v>
      </c>
      <c r="C70" s="33">
        <f aca="true" t="shared" si="17" ref="C70:S70">C8+C39</f>
        <v>62890</v>
      </c>
      <c r="D70" s="33">
        <f t="shared" si="17"/>
        <v>22210</v>
      </c>
      <c r="E70" s="33">
        <f t="shared" si="17"/>
        <v>25481</v>
      </c>
      <c r="F70" s="33">
        <f t="shared" si="17"/>
        <v>30714</v>
      </c>
      <c r="G70" s="33">
        <f t="shared" si="17"/>
        <v>30568</v>
      </c>
      <c r="H70" s="33">
        <f t="shared" si="17"/>
        <v>28277</v>
      </c>
      <c r="I70" s="33">
        <f t="shared" si="17"/>
        <v>23468</v>
      </c>
      <c r="J70" s="33">
        <f t="shared" si="17"/>
        <v>20578</v>
      </c>
      <c r="K70" s="33">
        <f t="shared" si="17"/>
        <v>16767</v>
      </c>
      <c r="L70" s="33">
        <f t="shared" si="17"/>
        <v>12620</v>
      </c>
      <c r="M70" s="33">
        <f t="shared" si="17"/>
        <v>8859</v>
      </c>
      <c r="N70" s="33">
        <f t="shared" si="17"/>
        <v>5181</v>
      </c>
      <c r="O70" s="33">
        <f t="shared" si="17"/>
        <v>2330</v>
      </c>
      <c r="P70" s="33">
        <f t="shared" si="17"/>
        <v>1366</v>
      </c>
      <c r="Q70" s="33">
        <f t="shared" si="17"/>
        <v>742</v>
      </c>
      <c r="R70" s="33">
        <f t="shared" si="17"/>
        <v>387</v>
      </c>
      <c r="S70" s="33">
        <f t="shared" si="17"/>
        <v>0</v>
      </c>
      <c r="T70" s="33">
        <f t="shared" si="15"/>
        <v>292438</v>
      </c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1"/>
      <c r="DT70" s="31"/>
      <c r="DU70" s="31"/>
      <c r="DV70" s="31"/>
      <c r="DW70" s="31"/>
      <c r="DX70" s="31"/>
      <c r="DY70" s="31"/>
      <c r="DZ70" s="31"/>
      <c r="EA70" s="31"/>
      <c r="EB70" s="31"/>
      <c r="EC70" s="31"/>
      <c r="ED70" s="31"/>
      <c r="EE70" s="31"/>
      <c r="EF70" s="31"/>
      <c r="EG70" s="31"/>
      <c r="EH70" s="31"/>
      <c r="EI70" s="31"/>
      <c r="EJ70" s="31"/>
      <c r="EK70" s="31"/>
      <c r="EL70" s="31"/>
      <c r="EM70" s="31"/>
      <c r="EN70" s="31"/>
      <c r="EO70" s="31"/>
      <c r="EP70" s="31"/>
      <c r="EQ70" s="31"/>
      <c r="ER70" s="31"/>
      <c r="ES70" s="31"/>
      <c r="ET70" s="31"/>
      <c r="EU70" s="31"/>
      <c r="EV70" s="31"/>
      <c r="EW70" s="31"/>
      <c r="EX70" s="31"/>
      <c r="EY70" s="31"/>
      <c r="EZ70" s="31"/>
      <c r="FA70" s="31"/>
      <c r="FB70" s="31"/>
      <c r="FC70" s="31"/>
      <c r="FD70" s="31"/>
      <c r="FE70" s="31"/>
      <c r="FF70" s="31"/>
      <c r="FG70" s="31"/>
      <c r="FH70" s="31"/>
      <c r="FI70" s="31"/>
      <c r="FJ70" s="31"/>
      <c r="FK70" s="31"/>
      <c r="FL70" s="31"/>
      <c r="FM70" s="31"/>
      <c r="FN70" s="31"/>
      <c r="FO70" s="31"/>
      <c r="FP70" s="31"/>
      <c r="FQ70" s="31"/>
      <c r="FR70" s="31"/>
      <c r="FS70" s="31"/>
      <c r="FT70" s="31"/>
      <c r="FU70" s="31"/>
      <c r="FV70" s="31"/>
      <c r="FW70" s="31"/>
      <c r="FX70" s="31"/>
      <c r="FY70" s="31"/>
      <c r="FZ70" s="31"/>
      <c r="GA70" s="31"/>
      <c r="GB70" s="31"/>
      <c r="GC70" s="31"/>
      <c r="GD70" s="31"/>
      <c r="GE70" s="31"/>
      <c r="GF70" s="31"/>
      <c r="GG70" s="31"/>
      <c r="GH70" s="31"/>
      <c r="GI70" s="31"/>
      <c r="GJ70" s="31"/>
      <c r="GK70" s="31"/>
      <c r="GL70" s="31"/>
      <c r="GM70" s="31"/>
      <c r="GN70" s="31"/>
      <c r="GO70" s="31"/>
      <c r="GP70" s="31"/>
      <c r="GQ70" s="31"/>
      <c r="GR70" s="31"/>
      <c r="GS70" s="31"/>
      <c r="GT70" s="31"/>
      <c r="GU70" s="31"/>
      <c r="GV70" s="31"/>
      <c r="GW70" s="31"/>
      <c r="GX70" s="31"/>
      <c r="GY70" s="31"/>
      <c r="GZ70" s="31"/>
      <c r="HA70" s="31"/>
      <c r="HB70" s="31"/>
      <c r="HC70" s="31"/>
      <c r="HD70" s="31"/>
      <c r="HE70" s="31"/>
      <c r="HF70" s="31"/>
      <c r="HG70" s="31"/>
      <c r="HH70" s="31"/>
      <c r="HI70" s="31"/>
      <c r="HJ70" s="31"/>
      <c r="HK70" s="31"/>
      <c r="HL70" s="31"/>
      <c r="HM70" s="31"/>
      <c r="HN70" s="31"/>
      <c r="HO70" s="31"/>
      <c r="HP70" s="31"/>
      <c r="HQ70" s="31"/>
      <c r="HR70" s="31"/>
      <c r="HS70" s="31"/>
      <c r="HT70" s="31"/>
      <c r="HU70" s="31"/>
      <c r="HV70" s="31"/>
      <c r="HW70" s="31"/>
      <c r="HX70" s="31"/>
      <c r="HY70" s="31"/>
      <c r="HZ70" s="31"/>
      <c r="IA70" s="31"/>
      <c r="IB70" s="31"/>
      <c r="IC70" s="31"/>
      <c r="ID70" s="31"/>
      <c r="IE70" s="31"/>
      <c r="IF70" s="31"/>
      <c r="IG70" s="31"/>
      <c r="IH70" s="31"/>
      <c r="II70" s="31"/>
      <c r="IJ70" s="31"/>
      <c r="IK70" s="31"/>
      <c r="IL70" s="31"/>
      <c r="IM70" s="31"/>
      <c r="IN70" s="31"/>
      <c r="IO70" s="31"/>
      <c r="IP70" s="31"/>
      <c r="IQ70" s="31"/>
      <c r="IR70" s="31"/>
      <c r="IS70" s="31"/>
      <c r="IT70" s="31"/>
      <c r="IU70" s="31"/>
      <c r="IV70" s="31"/>
    </row>
    <row r="71" spans="1:256" ht="10.5">
      <c r="A71" s="14">
        <v>80</v>
      </c>
      <c r="B71" s="21" t="str">
        <f t="shared" si="16"/>
        <v>Vida Tres</v>
      </c>
      <c r="C71" s="33">
        <f aca="true" t="shared" si="18" ref="C71:S71">C9+C40</f>
        <v>15379</v>
      </c>
      <c r="D71" s="33">
        <f t="shared" si="18"/>
        <v>5066</v>
      </c>
      <c r="E71" s="33">
        <f t="shared" si="18"/>
        <v>5316</v>
      </c>
      <c r="F71" s="33">
        <f t="shared" si="18"/>
        <v>5738</v>
      </c>
      <c r="G71" s="33">
        <f t="shared" si="18"/>
        <v>6218</v>
      </c>
      <c r="H71" s="33">
        <f t="shared" si="18"/>
        <v>6889</v>
      </c>
      <c r="I71" s="33">
        <f t="shared" si="18"/>
        <v>6376</v>
      </c>
      <c r="J71" s="33">
        <f t="shared" si="18"/>
        <v>5371</v>
      </c>
      <c r="K71" s="33">
        <f t="shared" si="18"/>
        <v>4488</v>
      </c>
      <c r="L71" s="33">
        <f t="shared" si="18"/>
        <v>3336</v>
      </c>
      <c r="M71" s="33">
        <f t="shared" si="18"/>
        <v>2808</v>
      </c>
      <c r="N71" s="33">
        <f t="shared" si="18"/>
        <v>1937</v>
      </c>
      <c r="O71" s="33">
        <f t="shared" si="18"/>
        <v>1094</v>
      </c>
      <c r="P71" s="33">
        <f t="shared" si="18"/>
        <v>726</v>
      </c>
      <c r="Q71" s="33">
        <f t="shared" si="18"/>
        <v>458</v>
      </c>
      <c r="R71" s="33">
        <f t="shared" si="18"/>
        <v>225</v>
      </c>
      <c r="S71" s="33">
        <f t="shared" si="18"/>
        <v>0</v>
      </c>
      <c r="T71" s="33">
        <f t="shared" si="15"/>
        <v>71425</v>
      </c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  <c r="DG71" s="31"/>
      <c r="DH71" s="31"/>
      <c r="DI71" s="31"/>
      <c r="DJ71" s="31"/>
      <c r="DK71" s="31"/>
      <c r="DL71" s="31"/>
      <c r="DM71" s="31"/>
      <c r="DN71" s="31"/>
      <c r="DO71" s="31"/>
      <c r="DP71" s="31"/>
      <c r="DQ71" s="31"/>
      <c r="DR71" s="31"/>
      <c r="DS71" s="31"/>
      <c r="DT71" s="31"/>
      <c r="DU71" s="31"/>
      <c r="DV71" s="31"/>
      <c r="DW71" s="31"/>
      <c r="DX71" s="31"/>
      <c r="DY71" s="31"/>
      <c r="DZ71" s="31"/>
      <c r="EA71" s="31"/>
      <c r="EB71" s="31"/>
      <c r="EC71" s="31"/>
      <c r="ED71" s="31"/>
      <c r="EE71" s="31"/>
      <c r="EF71" s="31"/>
      <c r="EG71" s="31"/>
      <c r="EH71" s="31"/>
      <c r="EI71" s="31"/>
      <c r="EJ71" s="31"/>
      <c r="EK71" s="31"/>
      <c r="EL71" s="31"/>
      <c r="EM71" s="31"/>
      <c r="EN71" s="31"/>
      <c r="EO71" s="31"/>
      <c r="EP71" s="31"/>
      <c r="EQ71" s="31"/>
      <c r="ER71" s="31"/>
      <c r="ES71" s="31"/>
      <c r="ET71" s="31"/>
      <c r="EU71" s="31"/>
      <c r="EV71" s="31"/>
      <c r="EW71" s="31"/>
      <c r="EX71" s="31"/>
      <c r="EY71" s="31"/>
      <c r="EZ71" s="31"/>
      <c r="FA71" s="31"/>
      <c r="FB71" s="31"/>
      <c r="FC71" s="31"/>
      <c r="FD71" s="31"/>
      <c r="FE71" s="31"/>
      <c r="FF71" s="31"/>
      <c r="FG71" s="31"/>
      <c r="FH71" s="31"/>
      <c r="FI71" s="31"/>
      <c r="FJ71" s="31"/>
      <c r="FK71" s="31"/>
      <c r="FL71" s="31"/>
      <c r="FM71" s="31"/>
      <c r="FN71" s="31"/>
      <c r="FO71" s="31"/>
      <c r="FP71" s="31"/>
      <c r="FQ71" s="31"/>
      <c r="FR71" s="31"/>
      <c r="FS71" s="31"/>
      <c r="FT71" s="31"/>
      <c r="FU71" s="31"/>
      <c r="FV71" s="31"/>
      <c r="FW71" s="31"/>
      <c r="FX71" s="31"/>
      <c r="FY71" s="31"/>
      <c r="FZ71" s="31"/>
      <c r="GA71" s="31"/>
      <c r="GB71" s="31"/>
      <c r="GC71" s="31"/>
      <c r="GD71" s="31"/>
      <c r="GE71" s="31"/>
      <c r="GF71" s="31"/>
      <c r="GG71" s="31"/>
      <c r="GH71" s="31"/>
      <c r="GI71" s="31"/>
      <c r="GJ71" s="31"/>
      <c r="GK71" s="31"/>
      <c r="GL71" s="31"/>
      <c r="GM71" s="31"/>
      <c r="GN71" s="31"/>
      <c r="GO71" s="31"/>
      <c r="GP71" s="31"/>
      <c r="GQ71" s="31"/>
      <c r="GR71" s="31"/>
      <c r="GS71" s="31"/>
      <c r="GT71" s="31"/>
      <c r="GU71" s="31"/>
      <c r="GV71" s="31"/>
      <c r="GW71" s="31"/>
      <c r="GX71" s="31"/>
      <c r="GY71" s="31"/>
      <c r="GZ71" s="31"/>
      <c r="HA71" s="31"/>
      <c r="HB71" s="31"/>
      <c r="HC71" s="31"/>
      <c r="HD71" s="31"/>
      <c r="HE71" s="31"/>
      <c r="HF71" s="31"/>
      <c r="HG71" s="31"/>
      <c r="HH71" s="31"/>
      <c r="HI71" s="31"/>
      <c r="HJ71" s="31"/>
      <c r="HK71" s="31"/>
      <c r="HL71" s="31"/>
      <c r="HM71" s="31"/>
      <c r="HN71" s="31"/>
      <c r="HO71" s="31"/>
      <c r="HP71" s="31"/>
      <c r="HQ71" s="31"/>
      <c r="HR71" s="31"/>
      <c r="HS71" s="31"/>
      <c r="HT71" s="31"/>
      <c r="HU71" s="31"/>
      <c r="HV71" s="31"/>
      <c r="HW71" s="31"/>
      <c r="HX71" s="31"/>
      <c r="HY71" s="31"/>
      <c r="HZ71" s="31"/>
      <c r="IA71" s="31"/>
      <c r="IB71" s="31"/>
      <c r="IC71" s="31"/>
      <c r="ID71" s="31"/>
      <c r="IE71" s="31"/>
      <c r="IF71" s="31"/>
      <c r="IG71" s="31"/>
      <c r="IH71" s="31"/>
      <c r="II71" s="31"/>
      <c r="IJ71" s="31"/>
      <c r="IK71" s="31"/>
      <c r="IL71" s="31"/>
      <c r="IM71" s="31"/>
      <c r="IN71" s="31"/>
      <c r="IO71" s="31"/>
      <c r="IP71" s="31"/>
      <c r="IQ71" s="31"/>
      <c r="IR71" s="31"/>
      <c r="IS71" s="31"/>
      <c r="IT71" s="31"/>
      <c r="IU71" s="31"/>
      <c r="IV71" s="31"/>
    </row>
    <row r="72" spans="1:256" ht="10.5">
      <c r="A72" s="14">
        <v>81</v>
      </c>
      <c r="B72" s="21" t="str">
        <f t="shared" si="16"/>
        <v>Ferrosalud</v>
      </c>
      <c r="C72" s="33">
        <f aca="true" t="shared" si="19" ref="C72:S72">C10+C41</f>
        <v>1228</v>
      </c>
      <c r="D72" s="33">
        <f t="shared" si="19"/>
        <v>733</v>
      </c>
      <c r="E72" s="33">
        <f t="shared" si="19"/>
        <v>3022</v>
      </c>
      <c r="F72" s="33">
        <f t="shared" si="19"/>
        <v>1883</v>
      </c>
      <c r="G72" s="33">
        <f t="shared" si="19"/>
        <v>1104</v>
      </c>
      <c r="H72" s="33">
        <f t="shared" si="19"/>
        <v>968</v>
      </c>
      <c r="I72" s="33">
        <f t="shared" si="19"/>
        <v>866</v>
      </c>
      <c r="J72" s="33">
        <f t="shared" si="19"/>
        <v>875</v>
      </c>
      <c r="K72" s="33">
        <f t="shared" si="19"/>
        <v>599</v>
      </c>
      <c r="L72" s="33">
        <f t="shared" si="19"/>
        <v>347</v>
      </c>
      <c r="M72" s="33">
        <f t="shared" si="19"/>
        <v>303</v>
      </c>
      <c r="N72" s="33">
        <f t="shared" si="19"/>
        <v>148</v>
      </c>
      <c r="O72" s="33">
        <f t="shared" si="19"/>
        <v>90</v>
      </c>
      <c r="P72" s="33">
        <f t="shared" si="19"/>
        <v>37</v>
      </c>
      <c r="Q72" s="33">
        <f t="shared" si="19"/>
        <v>21</v>
      </c>
      <c r="R72" s="33">
        <f t="shared" si="19"/>
        <v>4</v>
      </c>
      <c r="S72" s="33">
        <f t="shared" si="19"/>
        <v>0</v>
      </c>
      <c r="T72" s="33">
        <f>SUM(C72:S72)</f>
        <v>12228</v>
      </c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/>
      <c r="EM72" s="31"/>
      <c r="EN72" s="31"/>
      <c r="EO72" s="31"/>
      <c r="EP72" s="31"/>
      <c r="EQ72" s="31"/>
      <c r="ER72" s="31"/>
      <c r="ES72" s="31"/>
      <c r="ET72" s="31"/>
      <c r="EU72" s="31"/>
      <c r="EV72" s="31"/>
      <c r="EW72" s="31"/>
      <c r="EX72" s="31"/>
      <c r="EY72" s="31"/>
      <c r="EZ72" s="31"/>
      <c r="FA72" s="31"/>
      <c r="FB72" s="31"/>
      <c r="FC72" s="31"/>
      <c r="FD72" s="31"/>
      <c r="FE72" s="31"/>
      <c r="FF72" s="31"/>
      <c r="FG72" s="31"/>
      <c r="FH72" s="31"/>
      <c r="FI72" s="31"/>
      <c r="FJ72" s="31"/>
      <c r="FK72" s="31"/>
      <c r="FL72" s="31"/>
      <c r="FM72" s="31"/>
      <c r="FN72" s="31"/>
      <c r="FO72" s="31"/>
      <c r="FP72" s="31"/>
      <c r="FQ72" s="31"/>
      <c r="FR72" s="31"/>
      <c r="FS72" s="31"/>
      <c r="FT72" s="31"/>
      <c r="FU72" s="31"/>
      <c r="FV72" s="31"/>
      <c r="FW72" s="31"/>
      <c r="FX72" s="31"/>
      <c r="FY72" s="31"/>
      <c r="FZ72" s="31"/>
      <c r="GA72" s="31"/>
      <c r="GB72" s="31"/>
      <c r="GC72" s="31"/>
      <c r="GD72" s="31"/>
      <c r="GE72" s="31"/>
      <c r="GF72" s="31"/>
      <c r="GG72" s="31"/>
      <c r="GH72" s="31"/>
      <c r="GI72" s="31"/>
      <c r="GJ72" s="31"/>
      <c r="GK72" s="31"/>
      <c r="GL72" s="31"/>
      <c r="GM72" s="31"/>
      <c r="GN72" s="31"/>
      <c r="GO72" s="31"/>
      <c r="GP72" s="31"/>
      <c r="GQ72" s="31"/>
      <c r="GR72" s="31"/>
      <c r="GS72" s="31"/>
      <c r="GT72" s="31"/>
      <c r="GU72" s="31"/>
      <c r="GV72" s="31"/>
      <c r="GW72" s="31"/>
      <c r="GX72" s="31"/>
      <c r="GY72" s="31"/>
      <c r="GZ72" s="31"/>
      <c r="HA72" s="31"/>
      <c r="HB72" s="31"/>
      <c r="HC72" s="31"/>
      <c r="HD72" s="31"/>
      <c r="HE72" s="31"/>
      <c r="HF72" s="31"/>
      <c r="HG72" s="31"/>
      <c r="HH72" s="31"/>
      <c r="HI72" s="31"/>
      <c r="HJ72" s="31"/>
      <c r="HK72" s="31"/>
      <c r="HL72" s="31"/>
      <c r="HM72" s="31"/>
      <c r="HN72" s="31"/>
      <c r="HO72" s="31"/>
      <c r="HP72" s="31"/>
      <c r="HQ72" s="31"/>
      <c r="HR72" s="31"/>
      <c r="HS72" s="31"/>
      <c r="HT72" s="31"/>
      <c r="HU72" s="31"/>
      <c r="HV72" s="31"/>
      <c r="HW72" s="31"/>
      <c r="HX72" s="31"/>
      <c r="HY72" s="31"/>
      <c r="HZ72" s="31"/>
      <c r="IA72" s="31"/>
      <c r="IB72" s="31"/>
      <c r="IC72" s="31"/>
      <c r="ID72" s="31"/>
      <c r="IE72" s="31"/>
      <c r="IF72" s="31"/>
      <c r="IG72" s="31"/>
      <c r="IH72" s="31"/>
      <c r="II72" s="31"/>
      <c r="IJ72" s="31"/>
      <c r="IK72" s="31"/>
      <c r="IL72" s="31"/>
      <c r="IM72" s="31"/>
      <c r="IN72" s="31"/>
      <c r="IO72" s="31"/>
      <c r="IP72" s="31"/>
      <c r="IQ72" s="31"/>
      <c r="IR72" s="31"/>
      <c r="IS72" s="31"/>
      <c r="IT72" s="31"/>
      <c r="IU72" s="31"/>
      <c r="IV72" s="31"/>
    </row>
    <row r="73" spans="1:256" ht="10.5">
      <c r="A73" s="14">
        <v>88</v>
      </c>
      <c r="B73" s="21" t="str">
        <f t="shared" si="16"/>
        <v>Mas Vida</v>
      </c>
      <c r="C73" s="33">
        <f aca="true" t="shared" si="20" ref="C73:S73">C11+C42</f>
        <v>53878</v>
      </c>
      <c r="D73" s="33">
        <f t="shared" si="20"/>
        <v>14974</v>
      </c>
      <c r="E73" s="33">
        <f t="shared" si="20"/>
        <v>13373</v>
      </c>
      <c r="F73" s="33">
        <f t="shared" si="20"/>
        <v>18054</v>
      </c>
      <c r="G73" s="33">
        <f t="shared" si="20"/>
        <v>23319</v>
      </c>
      <c r="H73" s="33">
        <f t="shared" si="20"/>
        <v>23912</v>
      </c>
      <c r="I73" s="33">
        <f t="shared" si="20"/>
        <v>18737</v>
      </c>
      <c r="J73" s="33">
        <f t="shared" si="20"/>
        <v>14382</v>
      </c>
      <c r="K73" s="33">
        <f t="shared" si="20"/>
        <v>9828</v>
      </c>
      <c r="L73" s="33">
        <f t="shared" si="20"/>
        <v>5743</v>
      </c>
      <c r="M73" s="33">
        <f t="shared" si="20"/>
        <v>2454</v>
      </c>
      <c r="N73" s="33">
        <f t="shared" si="20"/>
        <v>1088</v>
      </c>
      <c r="O73" s="33">
        <f t="shared" si="20"/>
        <v>551</v>
      </c>
      <c r="P73" s="33">
        <f t="shared" si="20"/>
        <v>305</v>
      </c>
      <c r="Q73" s="33">
        <f t="shared" si="20"/>
        <v>202</v>
      </c>
      <c r="R73" s="33">
        <f t="shared" si="20"/>
        <v>109</v>
      </c>
      <c r="S73" s="33">
        <f t="shared" si="20"/>
        <v>0</v>
      </c>
      <c r="T73" s="33">
        <f t="shared" si="15"/>
        <v>200909</v>
      </c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  <c r="DT73" s="31"/>
      <c r="DU73" s="31"/>
      <c r="DV73" s="31"/>
      <c r="DW73" s="31"/>
      <c r="DX73" s="31"/>
      <c r="DY73" s="31"/>
      <c r="DZ73" s="31"/>
      <c r="EA73" s="31"/>
      <c r="EB73" s="31"/>
      <c r="EC73" s="31"/>
      <c r="ED73" s="31"/>
      <c r="EE73" s="31"/>
      <c r="EF73" s="31"/>
      <c r="EG73" s="31"/>
      <c r="EH73" s="31"/>
      <c r="EI73" s="31"/>
      <c r="EJ73" s="31"/>
      <c r="EK73" s="31"/>
      <c r="EL73" s="31"/>
      <c r="EM73" s="31"/>
      <c r="EN73" s="31"/>
      <c r="EO73" s="31"/>
      <c r="EP73" s="31"/>
      <c r="EQ73" s="31"/>
      <c r="ER73" s="31"/>
      <c r="ES73" s="31"/>
      <c r="ET73" s="31"/>
      <c r="EU73" s="31"/>
      <c r="EV73" s="31"/>
      <c r="EW73" s="31"/>
      <c r="EX73" s="31"/>
      <c r="EY73" s="31"/>
      <c r="EZ73" s="31"/>
      <c r="FA73" s="31"/>
      <c r="FB73" s="31"/>
      <c r="FC73" s="31"/>
      <c r="FD73" s="31"/>
      <c r="FE73" s="31"/>
      <c r="FF73" s="31"/>
      <c r="FG73" s="31"/>
      <c r="FH73" s="31"/>
      <c r="FI73" s="31"/>
      <c r="FJ73" s="31"/>
      <c r="FK73" s="31"/>
      <c r="FL73" s="31"/>
      <c r="FM73" s="31"/>
      <c r="FN73" s="31"/>
      <c r="FO73" s="31"/>
      <c r="FP73" s="31"/>
      <c r="FQ73" s="31"/>
      <c r="FR73" s="31"/>
      <c r="FS73" s="31"/>
      <c r="FT73" s="31"/>
      <c r="FU73" s="31"/>
      <c r="FV73" s="31"/>
      <c r="FW73" s="31"/>
      <c r="FX73" s="31"/>
      <c r="FY73" s="31"/>
      <c r="FZ73" s="31"/>
      <c r="GA73" s="31"/>
      <c r="GB73" s="31"/>
      <c r="GC73" s="31"/>
      <c r="GD73" s="31"/>
      <c r="GE73" s="31"/>
      <c r="GF73" s="31"/>
      <c r="GG73" s="31"/>
      <c r="GH73" s="31"/>
      <c r="GI73" s="31"/>
      <c r="GJ73" s="31"/>
      <c r="GK73" s="31"/>
      <c r="GL73" s="31"/>
      <c r="GM73" s="31"/>
      <c r="GN73" s="31"/>
      <c r="GO73" s="31"/>
      <c r="GP73" s="31"/>
      <c r="GQ73" s="31"/>
      <c r="GR73" s="31"/>
      <c r="GS73" s="31"/>
      <c r="GT73" s="31"/>
      <c r="GU73" s="31"/>
      <c r="GV73" s="31"/>
      <c r="GW73" s="31"/>
      <c r="GX73" s="31"/>
      <c r="GY73" s="31"/>
      <c r="GZ73" s="31"/>
      <c r="HA73" s="31"/>
      <c r="HB73" s="31"/>
      <c r="HC73" s="31"/>
      <c r="HD73" s="31"/>
      <c r="HE73" s="31"/>
      <c r="HF73" s="31"/>
      <c r="HG73" s="31"/>
      <c r="HH73" s="31"/>
      <c r="HI73" s="31"/>
      <c r="HJ73" s="31"/>
      <c r="HK73" s="31"/>
      <c r="HL73" s="31"/>
      <c r="HM73" s="31"/>
      <c r="HN73" s="31"/>
      <c r="HO73" s="31"/>
      <c r="HP73" s="31"/>
      <c r="HQ73" s="31"/>
      <c r="HR73" s="31"/>
      <c r="HS73" s="31"/>
      <c r="HT73" s="31"/>
      <c r="HU73" s="31"/>
      <c r="HV73" s="31"/>
      <c r="HW73" s="31"/>
      <c r="HX73" s="31"/>
      <c r="HY73" s="31"/>
      <c r="HZ73" s="31"/>
      <c r="IA73" s="31"/>
      <c r="IB73" s="31"/>
      <c r="IC73" s="31"/>
      <c r="ID73" s="31"/>
      <c r="IE73" s="31"/>
      <c r="IF73" s="31"/>
      <c r="IG73" s="31"/>
      <c r="IH73" s="31"/>
      <c r="II73" s="31"/>
      <c r="IJ73" s="31"/>
      <c r="IK73" s="31"/>
      <c r="IL73" s="31"/>
      <c r="IM73" s="31"/>
      <c r="IN73" s="31"/>
      <c r="IO73" s="31"/>
      <c r="IP73" s="31"/>
      <c r="IQ73" s="31"/>
      <c r="IR73" s="31"/>
      <c r="IS73" s="31"/>
      <c r="IT73" s="31"/>
      <c r="IU73" s="31"/>
      <c r="IV73" s="31"/>
    </row>
    <row r="74" spans="1:256" ht="10.5">
      <c r="A74" s="14">
        <v>99</v>
      </c>
      <c r="B74" s="21" t="str">
        <f t="shared" si="16"/>
        <v>Isapre Banmédica</v>
      </c>
      <c r="C74" s="33">
        <f aca="true" t="shared" si="21" ref="C74:S74">C12+C43</f>
        <v>66124</v>
      </c>
      <c r="D74" s="33">
        <f t="shared" si="21"/>
        <v>24243</v>
      </c>
      <c r="E74" s="33">
        <f t="shared" si="21"/>
        <v>30061</v>
      </c>
      <c r="F74" s="33">
        <f t="shared" si="21"/>
        <v>35553</v>
      </c>
      <c r="G74" s="33">
        <f t="shared" si="21"/>
        <v>34799</v>
      </c>
      <c r="H74" s="33">
        <f t="shared" si="21"/>
        <v>31888</v>
      </c>
      <c r="I74" s="33">
        <f t="shared" si="21"/>
        <v>26347</v>
      </c>
      <c r="J74" s="33">
        <f t="shared" si="21"/>
        <v>24229</v>
      </c>
      <c r="K74" s="33">
        <f t="shared" si="21"/>
        <v>19111</v>
      </c>
      <c r="L74" s="33">
        <f t="shared" si="21"/>
        <v>13930</v>
      </c>
      <c r="M74" s="33">
        <f t="shared" si="21"/>
        <v>10345</v>
      </c>
      <c r="N74" s="33">
        <f t="shared" si="21"/>
        <v>6057</v>
      </c>
      <c r="O74" s="33">
        <f t="shared" si="21"/>
        <v>3187</v>
      </c>
      <c r="P74" s="33">
        <f t="shared" si="21"/>
        <v>1861</v>
      </c>
      <c r="Q74" s="33">
        <f t="shared" si="21"/>
        <v>1287</v>
      </c>
      <c r="R74" s="33">
        <f t="shared" si="21"/>
        <v>801</v>
      </c>
      <c r="S74" s="33">
        <f t="shared" si="21"/>
        <v>0</v>
      </c>
      <c r="T74" s="33">
        <f t="shared" si="15"/>
        <v>329823</v>
      </c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1"/>
      <c r="DE74" s="31"/>
      <c r="DF74" s="31"/>
      <c r="DG74" s="31"/>
      <c r="DH74" s="31"/>
      <c r="DI74" s="31"/>
      <c r="DJ74" s="31"/>
      <c r="DK74" s="31"/>
      <c r="DL74" s="31"/>
      <c r="DM74" s="31"/>
      <c r="DN74" s="31"/>
      <c r="DO74" s="31"/>
      <c r="DP74" s="31"/>
      <c r="DQ74" s="31"/>
      <c r="DR74" s="31"/>
      <c r="DS74" s="31"/>
      <c r="DT74" s="31"/>
      <c r="DU74" s="31"/>
      <c r="DV74" s="31"/>
      <c r="DW74" s="31"/>
      <c r="DX74" s="31"/>
      <c r="DY74" s="31"/>
      <c r="DZ74" s="31"/>
      <c r="EA74" s="31"/>
      <c r="EB74" s="31"/>
      <c r="EC74" s="31"/>
      <c r="ED74" s="31"/>
      <c r="EE74" s="31"/>
      <c r="EF74" s="31"/>
      <c r="EG74" s="31"/>
      <c r="EH74" s="31"/>
      <c r="EI74" s="31"/>
      <c r="EJ74" s="31"/>
      <c r="EK74" s="31"/>
      <c r="EL74" s="31"/>
      <c r="EM74" s="31"/>
      <c r="EN74" s="31"/>
      <c r="EO74" s="31"/>
      <c r="EP74" s="31"/>
      <c r="EQ74" s="31"/>
      <c r="ER74" s="31"/>
      <c r="ES74" s="31"/>
      <c r="ET74" s="31"/>
      <c r="EU74" s="31"/>
      <c r="EV74" s="31"/>
      <c r="EW74" s="31"/>
      <c r="EX74" s="31"/>
      <c r="EY74" s="31"/>
      <c r="EZ74" s="31"/>
      <c r="FA74" s="31"/>
      <c r="FB74" s="31"/>
      <c r="FC74" s="31"/>
      <c r="FD74" s="31"/>
      <c r="FE74" s="31"/>
      <c r="FF74" s="31"/>
      <c r="FG74" s="31"/>
      <c r="FH74" s="31"/>
      <c r="FI74" s="31"/>
      <c r="FJ74" s="31"/>
      <c r="FK74" s="31"/>
      <c r="FL74" s="31"/>
      <c r="FM74" s="31"/>
      <c r="FN74" s="31"/>
      <c r="FO74" s="31"/>
      <c r="FP74" s="31"/>
      <c r="FQ74" s="31"/>
      <c r="FR74" s="31"/>
      <c r="FS74" s="31"/>
      <c r="FT74" s="31"/>
      <c r="FU74" s="31"/>
      <c r="FV74" s="31"/>
      <c r="FW74" s="31"/>
      <c r="FX74" s="31"/>
      <c r="FY74" s="31"/>
      <c r="FZ74" s="31"/>
      <c r="GA74" s="31"/>
      <c r="GB74" s="31"/>
      <c r="GC74" s="31"/>
      <c r="GD74" s="31"/>
      <c r="GE74" s="31"/>
      <c r="GF74" s="31"/>
      <c r="GG74" s="31"/>
      <c r="GH74" s="31"/>
      <c r="GI74" s="31"/>
      <c r="GJ74" s="31"/>
      <c r="GK74" s="31"/>
      <c r="GL74" s="31"/>
      <c r="GM74" s="31"/>
      <c r="GN74" s="31"/>
      <c r="GO74" s="31"/>
      <c r="GP74" s="31"/>
      <c r="GQ74" s="31"/>
      <c r="GR74" s="31"/>
      <c r="GS74" s="31"/>
      <c r="GT74" s="31"/>
      <c r="GU74" s="31"/>
      <c r="GV74" s="31"/>
      <c r="GW74" s="31"/>
      <c r="GX74" s="31"/>
      <c r="GY74" s="31"/>
      <c r="GZ74" s="31"/>
      <c r="HA74" s="31"/>
      <c r="HB74" s="31"/>
      <c r="HC74" s="31"/>
      <c r="HD74" s="31"/>
      <c r="HE74" s="31"/>
      <c r="HF74" s="31"/>
      <c r="HG74" s="31"/>
      <c r="HH74" s="31"/>
      <c r="HI74" s="31"/>
      <c r="HJ74" s="31"/>
      <c r="HK74" s="31"/>
      <c r="HL74" s="31"/>
      <c r="HM74" s="31"/>
      <c r="HN74" s="31"/>
      <c r="HO74" s="31"/>
      <c r="HP74" s="31"/>
      <c r="HQ74" s="31"/>
      <c r="HR74" s="31"/>
      <c r="HS74" s="31"/>
      <c r="HT74" s="31"/>
      <c r="HU74" s="31"/>
      <c r="HV74" s="31"/>
      <c r="HW74" s="31"/>
      <c r="HX74" s="31"/>
      <c r="HY74" s="31"/>
      <c r="HZ74" s="31"/>
      <c r="IA74" s="31"/>
      <c r="IB74" s="31"/>
      <c r="IC74" s="31"/>
      <c r="ID74" s="31"/>
      <c r="IE74" s="31"/>
      <c r="IF74" s="31"/>
      <c r="IG74" s="31"/>
      <c r="IH74" s="31"/>
      <c r="II74" s="31"/>
      <c r="IJ74" s="31"/>
      <c r="IK74" s="31"/>
      <c r="IL74" s="31"/>
      <c r="IM74" s="31"/>
      <c r="IN74" s="31"/>
      <c r="IO74" s="31"/>
      <c r="IP74" s="31"/>
      <c r="IQ74" s="31"/>
      <c r="IR74" s="31"/>
      <c r="IS74" s="31"/>
      <c r="IT74" s="31"/>
      <c r="IU74" s="31"/>
      <c r="IV74" s="31"/>
    </row>
    <row r="75" spans="1:256" ht="10.5">
      <c r="A75" s="14">
        <v>107</v>
      </c>
      <c r="B75" s="21" t="str">
        <f t="shared" si="16"/>
        <v>Consalud S.A.</v>
      </c>
      <c r="C75" s="33">
        <f aca="true" t="shared" si="22" ref="C75:S75">C13+C44</f>
        <v>66119</v>
      </c>
      <c r="D75" s="33">
        <f t="shared" si="22"/>
        <v>28593</v>
      </c>
      <c r="E75" s="33">
        <f t="shared" si="22"/>
        <v>47285</v>
      </c>
      <c r="F75" s="33">
        <f t="shared" si="22"/>
        <v>41610</v>
      </c>
      <c r="G75" s="33">
        <f t="shared" si="22"/>
        <v>34308</v>
      </c>
      <c r="H75" s="33">
        <f t="shared" si="22"/>
        <v>31353</v>
      </c>
      <c r="I75" s="33">
        <f t="shared" si="22"/>
        <v>27921</v>
      </c>
      <c r="J75" s="33">
        <f t="shared" si="22"/>
        <v>27621</v>
      </c>
      <c r="K75" s="33">
        <f t="shared" si="22"/>
        <v>22847</v>
      </c>
      <c r="L75" s="33">
        <f t="shared" si="22"/>
        <v>16952</v>
      </c>
      <c r="M75" s="33">
        <f t="shared" si="22"/>
        <v>11469</v>
      </c>
      <c r="N75" s="33">
        <f t="shared" si="22"/>
        <v>5775</v>
      </c>
      <c r="O75" s="33">
        <f t="shared" si="22"/>
        <v>3078</v>
      </c>
      <c r="P75" s="33">
        <f t="shared" si="22"/>
        <v>2087</v>
      </c>
      <c r="Q75" s="33">
        <f t="shared" si="22"/>
        <v>1252</v>
      </c>
      <c r="R75" s="33">
        <f t="shared" si="22"/>
        <v>569</v>
      </c>
      <c r="S75" s="33">
        <f t="shared" si="22"/>
        <v>0</v>
      </c>
      <c r="T75" s="33">
        <f t="shared" si="15"/>
        <v>368839</v>
      </c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31"/>
      <c r="CY75" s="31"/>
      <c r="CZ75" s="31"/>
      <c r="DA75" s="31"/>
      <c r="DB75" s="31"/>
      <c r="DC75" s="31"/>
      <c r="DD75" s="31"/>
      <c r="DE75" s="31"/>
      <c r="DF75" s="31"/>
      <c r="DG75" s="31"/>
      <c r="DH75" s="31"/>
      <c r="DI75" s="31"/>
      <c r="DJ75" s="31"/>
      <c r="DK75" s="31"/>
      <c r="DL75" s="31"/>
      <c r="DM75" s="31"/>
      <c r="DN75" s="31"/>
      <c r="DO75" s="31"/>
      <c r="DP75" s="31"/>
      <c r="DQ75" s="31"/>
      <c r="DR75" s="31"/>
      <c r="DS75" s="31"/>
      <c r="DT75" s="31"/>
      <c r="DU75" s="31"/>
      <c r="DV75" s="31"/>
      <c r="DW75" s="31"/>
      <c r="DX75" s="31"/>
      <c r="DY75" s="31"/>
      <c r="DZ75" s="31"/>
      <c r="EA75" s="31"/>
      <c r="EB75" s="31"/>
      <c r="EC75" s="31"/>
      <c r="ED75" s="31"/>
      <c r="EE75" s="31"/>
      <c r="EF75" s="31"/>
      <c r="EG75" s="31"/>
      <c r="EH75" s="31"/>
      <c r="EI75" s="31"/>
      <c r="EJ75" s="31"/>
      <c r="EK75" s="31"/>
      <c r="EL75" s="31"/>
      <c r="EM75" s="31"/>
      <c r="EN75" s="31"/>
      <c r="EO75" s="31"/>
      <c r="EP75" s="31"/>
      <c r="EQ75" s="31"/>
      <c r="ER75" s="31"/>
      <c r="ES75" s="31"/>
      <c r="ET75" s="31"/>
      <c r="EU75" s="31"/>
      <c r="EV75" s="31"/>
      <c r="EW75" s="31"/>
      <c r="EX75" s="31"/>
      <c r="EY75" s="31"/>
      <c r="EZ75" s="31"/>
      <c r="FA75" s="31"/>
      <c r="FB75" s="31"/>
      <c r="FC75" s="31"/>
      <c r="FD75" s="31"/>
      <c r="FE75" s="31"/>
      <c r="FF75" s="31"/>
      <c r="FG75" s="31"/>
      <c r="FH75" s="31"/>
      <c r="FI75" s="31"/>
      <c r="FJ75" s="31"/>
      <c r="FK75" s="31"/>
      <c r="FL75" s="31"/>
      <c r="FM75" s="31"/>
      <c r="FN75" s="31"/>
      <c r="FO75" s="31"/>
      <c r="FP75" s="31"/>
      <c r="FQ75" s="31"/>
      <c r="FR75" s="31"/>
      <c r="FS75" s="31"/>
      <c r="FT75" s="31"/>
      <c r="FU75" s="31"/>
      <c r="FV75" s="31"/>
      <c r="FW75" s="31"/>
      <c r="FX75" s="31"/>
      <c r="FY75" s="31"/>
      <c r="FZ75" s="31"/>
      <c r="GA75" s="31"/>
      <c r="GB75" s="31"/>
      <c r="GC75" s="31"/>
      <c r="GD75" s="31"/>
      <c r="GE75" s="31"/>
      <c r="GF75" s="31"/>
      <c r="GG75" s="31"/>
      <c r="GH75" s="31"/>
      <c r="GI75" s="31"/>
      <c r="GJ75" s="31"/>
      <c r="GK75" s="31"/>
      <c r="GL75" s="31"/>
      <c r="GM75" s="31"/>
      <c r="GN75" s="31"/>
      <c r="GO75" s="31"/>
      <c r="GP75" s="31"/>
      <c r="GQ75" s="31"/>
      <c r="GR75" s="31"/>
      <c r="GS75" s="31"/>
      <c r="GT75" s="31"/>
      <c r="GU75" s="31"/>
      <c r="GV75" s="31"/>
      <c r="GW75" s="31"/>
      <c r="GX75" s="31"/>
      <c r="GY75" s="31"/>
      <c r="GZ75" s="31"/>
      <c r="HA75" s="31"/>
      <c r="HB75" s="31"/>
      <c r="HC75" s="31"/>
      <c r="HD75" s="31"/>
      <c r="HE75" s="31"/>
      <c r="HF75" s="31"/>
      <c r="HG75" s="31"/>
      <c r="HH75" s="31"/>
      <c r="HI75" s="31"/>
      <c r="HJ75" s="31"/>
      <c r="HK75" s="31"/>
      <c r="HL75" s="31"/>
      <c r="HM75" s="31"/>
      <c r="HN75" s="31"/>
      <c r="HO75" s="31"/>
      <c r="HP75" s="31"/>
      <c r="HQ75" s="31"/>
      <c r="HR75" s="31"/>
      <c r="HS75" s="31"/>
      <c r="HT75" s="31"/>
      <c r="HU75" s="31"/>
      <c r="HV75" s="31"/>
      <c r="HW75" s="31"/>
      <c r="HX75" s="31"/>
      <c r="HY75" s="31"/>
      <c r="HZ75" s="31"/>
      <c r="IA75" s="31"/>
      <c r="IB75" s="31"/>
      <c r="IC75" s="31"/>
      <c r="ID75" s="31"/>
      <c r="IE75" s="31"/>
      <c r="IF75" s="31"/>
      <c r="IG75" s="31"/>
      <c r="IH75" s="31"/>
      <c r="II75" s="31"/>
      <c r="IJ75" s="31"/>
      <c r="IK75" s="31"/>
      <c r="IL75" s="31"/>
      <c r="IM75" s="31"/>
      <c r="IN75" s="31"/>
      <c r="IO75" s="31"/>
      <c r="IP75" s="31"/>
      <c r="IQ75" s="31"/>
      <c r="IR75" s="31"/>
      <c r="IS75" s="31"/>
      <c r="IT75" s="31"/>
      <c r="IU75" s="31"/>
      <c r="IV75" s="31"/>
    </row>
    <row r="76" spans="1:256" ht="10.5">
      <c r="A76" s="14"/>
      <c r="B76" s="14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  <c r="CI76" s="31"/>
      <c r="CJ76" s="31"/>
      <c r="CK76" s="31"/>
      <c r="CL76" s="31"/>
      <c r="CM76" s="31"/>
      <c r="CN76" s="31"/>
      <c r="CO76" s="31"/>
      <c r="CP76" s="31"/>
      <c r="CQ76" s="31"/>
      <c r="CR76" s="31"/>
      <c r="CS76" s="31"/>
      <c r="CT76" s="31"/>
      <c r="CU76" s="31"/>
      <c r="CV76" s="31"/>
      <c r="CW76" s="31"/>
      <c r="CX76" s="31"/>
      <c r="CY76" s="31"/>
      <c r="CZ76" s="31"/>
      <c r="DA76" s="31"/>
      <c r="DB76" s="31"/>
      <c r="DC76" s="31"/>
      <c r="DD76" s="31"/>
      <c r="DE76" s="31"/>
      <c r="DF76" s="31"/>
      <c r="DG76" s="31"/>
      <c r="DH76" s="31"/>
      <c r="DI76" s="31"/>
      <c r="DJ76" s="31"/>
      <c r="DK76" s="31"/>
      <c r="DL76" s="31"/>
      <c r="DM76" s="31"/>
      <c r="DN76" s="31"/>
      <c r="DO76" s="31"/>
      <c r="DP76" s="31"/>
      <c r="DQ76" s="31"/>
      <c r="DR76" s="31"/>
      <c r="DS76" s="31"/>
      <c r="DT76" s="31"/>
      <c r="DU76" s="31"/>
      <c r="DV76" s="31"/>
      <c r="DW76" s="31"/>
      <c r="DX76" s="31"/>
      <c r="DY76" s="31"/>
      <c r="DZ76" s="31"/>
      <c r="EA76" s="31"/>
      <c r="EB76" s="31"/>
      <c r="EC76" s="31"/>
      <c r="ED76" s="31"/>
      <c r="EE76" s="31"/>
      <c r="EF76" s="31"/>
      <c r="EG76" s="31"/>
      <c r="EH76" s="31"/>
      <c r="EI76" s="31"/>
      <c r="EJ76" s="31"/>
      <c r="EK76" s="31"/>
      <c r="EL76" s="31"/>
      <c r="EM76" s="31"/>
      <c r="EN76" s="31"/>
      <c r="EO76" s="31"/>
      <c r="EP76" s="31"/>
      <c r="EQ76" s="31"/>
      <c r="ER76" s="31"/>
      <c r="ES76" s="31"/>
      <c r="ET76" s="31"/>
      <c r="EU76" s="31"/>
      <c r="EV76" s="31"/>
      <c r="EW76" s="31"/>
      <c r="EX76" s="31"/>
      <c r="EY76" s="31"/>
      <c r="EZ76" s="31"/>
      <c r="FA76" s="31"/>
      <c r="FB76" s="31"/>
      <c r="FC76" s="31"/>
      <c r="FD76" s="31"/>
      <c r="FE76" s="31"/>
      <c r="FF76" s="31"/>
      <c r="FG76" s="31"/>
      <c r="FH76" s="31"/>
      <c r="FI76" s="31"/>
      <c r="FJ76" s="31"/>
      <c r="FK76" s="31"/>
      <c r="FL76" s="31"/>
      <c r="FM76" s="31"/>
      <c r="FN76" s="31"/>
      <c r="FO76" s="31"/>
      <c r="FP76" s="31"/>
      <c r="FQ76" s="31"/>
      <c r="FR76" s="31"/>
      <c r="FS76" s="31"/>
      <c r="FT76" s="31"/>
      <c r="FU76" s="31"/>
      <c r="FV76" s="31"/>
      <c r="FW76" s="31"/>
      <c r="FX76" s="31"/>
      <c r="FY76" s="31"/>
      <c r="FZ76" s="31"/>
      <c r="GA76" s="31"/>
      <c r="GB76" s="31"/>
      <c r="GC76" s="31"/>
      <c r="GD76" s="31"/>
      <c r="GE76" s="31"/>
      <c r="GF76" s="31"/>
      <c r="GG76" s="31"/>
      <c r="GH76" s="31"/>
      <c r="GI76" s="31"/>
      <c r="GJ76" s="31"/>
      <c r="GK76" s="31"/>
      <c r="GL76" s="31"/>
      <c r="GM76" s="31"/>
      <c r="GN76" s="31"/>
      <c r="GO76" s="31"/>
      <c r="GP76" s="31"/>
      <c r="GQ76" s="31"/>
      <c r="GR76" s="31"/>
      <c r="GS76" s="31"/>
      <c r="GT76" s="31"/>
      <c r="GU76" s="31"/>
      <c r="GV76" s="31"/>
      <c r="GW76" s="31"/>
      <c r="GX76" s="31"/>
      <c r="GY76" s="31"/>
      <c r="GZ76" s="31"/>
      <c r="HA76" s="31"/>
      <c r="HB76" s="31"/>
      <c r="HC76" s="31"/>
      <c r="HD76" s="31"/>
      <c r="HE76" s="31"/>
      <c r="HF76" s="31"/>
      <c r="HG76" s="31"/>
      <c r="HH76" s="31"/>
      <c r="HI76" s="31"/>
      <c r="HJ76" s="31"/>
      <c r="HK76" s="31"/>
      <c r="HL76" s="31"/>
      <c r="HM76" s="31"/>
      <c r="HN76" s="31"/>
      <c r="HO76" s="31"/>
      <c r="HP76" s="31"/>
      <c r="HQ76" s="31"/>
      <c r="HR76" s="31"/>
      <c r="HS76" s="31"/>
      <c r="HT76" s="31"/>
      <c r="HU76" s="31"/>
      <c r="HV76" s="31"/>
      <c r="HW76" s="31"/>
      <c r="HX76" s="31"/>
      <c r="HY76" s="31"/>
      <c r="HZ76" s="31"/>
      <c r="IA76" s="31"/>
      <c r="IB76" s="31"/>
      <c r="IC76" s="31"/>
      <c r="ID76" s="31"/>
      <c r="IE76" s="31"/>
      <c r="IF76" s="31"/>
      <c r="IG76" s="31"/>
      <c r="IH76" s="31"/>
      <c r="II76" s="31"/>
      <c r="IJ76" s="31"/>
      <c r="IK76" s="31"/>
      <c r="IL76" s="31"/>
      <c r="IM76" s="31"/>
      <c r="IN76" s="31"/>
      <c r="IO76" s="31"/>
      <c r="IP76" s="31"/>
      <c r="IQ76" s="31"/>
      <c r="IR76" s="31"/>
      <c r="IS76" s="31"/>
      <c r="IT76" s="31"/>
      <c r="IU76" s="31"/>
      <c r="IV76" s="31"/>
    </row>
    <row r="77" spans="1:256" ht="10.5">
      <c r="A77" s="118"/>
      <c r="B77" s="119" t="s">
        <v>43</v>
      </c>
      <c r="C77" s="139">
        <f aca="true" t="shared" si="23" ref="C77:T77">SUM(C69:C76)</f>
        <v>318930</v>
      </c>
      <c r="D77" s="139">
        <f t="shared" si="23"/>
        <v>111957</v>
      </c>
      <c r="E77" s="139">
        <f t="shared" si="23"/>
        <v>142432</v>
      </c>
      <c r="F77" s="139">
        <f t="shared" si="23"/>
        <v>157671</v>
      </c>
      <c r="G77" s="139">
        <f t="shared" si="23"/>
        <v>155943</v>
      </c>
      <c r="H77" s="139">
        <f t="shared" si="23"/>
        <v>145927</v>
      </c>
      <c r="I77" s="139">
        <f t="shared" si="23"/>
        <v>121130</v>
      </c>
      <c r="J77" s="139">
        <f t="shared" si="23"/>
        <v>107480</v>
      </c>
      <c r="K77" s="139">
        <f t="shared" si="23"/>
        <v>85606</v>
      </c>
      <c r="L77" s="139">
        <f t="shared" si="23"/>
        <v>62847</v>
      </c>
      <c r="M77" s="139">
        <f t="shared" si="23"/>
        <v>43617</v>
      </c>
      <c r="N77" s="139">
        <f t="shared" si="23"/>
        <v>24987</v>
      </c>
      <c r="O77" s="139">
        <f t="shared" si="23"/>
        <v>13074</v>
      </c>
      <c r="P77" s="139">
        <f t="shared" si="23"/>
        <v>7848</v>
      </c>
      <c r="Q77" s="139">
        <f t="shared" si="23"/>
        <v>4790</v>
      </c>
      <c r="R77" s="139">
        <f t="shared" si="23"/>
        <v>2496</v>
      </c>
      <c r="S77" s="139">
        <f t="shared" si="23"/>
        <v>0</v>
      </c>
      <c r="T77" s="139">
        <f t="shared" si="23"/>
        <v>1506735</v>
      </c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  <c r="CO77" s="31"/>
      <c r="CP77" s="31"/>
      <c r="CQ77" s="31"/>
      <c r="CR77" s="31"/>
      <c r="CS77" s="31"/>
      <c r="CT77" s="31"/>
      <c r="CU77" s="31"/>
      <c r="CV77" s="31"/>
      <c r="CW77" s="31"/>
      <c r="CX77" s="31"/>
      <c r="CY77" s="31"/>
      <c r="CZ77" s="31"/>
      <c r="DA77" s="31"/>
      <c r="DB77" s="31"/>
      <c r="DC77" s="31"/>
      <c r="DD77" s="31"/>
      <c r="DE77" s="31"/>
      <c r="DF77" s="31"/>
      <c r="DG77" s="31"/>
      <c r="DH77" s="31"/>
      <c r="DI77" s="31"/>
      <c r="DJ77" s="31"/>
      <c r="DK77" s="31"/>
      <c r="DL77" s="31"/>
      <c r="DM77" s="31"/>
      <c r="DN77" s="31"/>
      <c r="DO77" s="31"/>
      <c r="DP77" s="31"/>
      <c r="DQ77" s="31"/>
      <c r="DR77" s="31"/>
      <c r="DS77" s="31"/>
      <c r="DT77" s="31"/>
      <c r="DU77" s="31"/>
      <c r="DV77" s="31"/>
      <c r="DW77" s="31"/>
      <c r="DX77" s="31"/>
      <c r="DY77" s="31"/>
      <c r="DZ77" s="31"/>
      <c r="EA77" s="31"/>
      <c r="EB77" s="31"/>
      <c r="EC77" s="31"/>
      <c r="ED77" s="31"/>
      <c r="EE77" s="31"/>
      <c r="EF77" s="31"/>
      <c r="EG77" s="31"/>
      <c r="EH77" s="31"/>
      <c r="EI77" s="31"/>
      <c r="EJ77" s="31"/>
      <c r="EK77" s="31"/>
      <c r="EL77" s="31"/>
      <c r="EM77" s="31"/>
      <c r="EN77" s="31"/>
      <c r="EO77" s="31"/>
      <c r="EP77" s="31"/>
      <c r="EQ77" s="31"/>
      <c r="ER77" s="31"/>
      <c r="ES77" s="31"/>
      <c r="ET77" s="31"/>
      <c r="EU77" s="31"/>
      <c r="EV77" s="31"/>
      <c r="EW77" s="31"/>
      <c r="EX77" s="31"/>
      <c r="EY77" s="31"/>
      <c r="EZ77" s="31"/>
      <c r="FA77" s="31"/>
      <c r="FB77" s="31"/>
      <c r="FC77" s="31"/>
      <c r="FD77" s="31"/>
      <c r="FE77" s="31"/>
      <c r="FF77" s="31"/>
      <c r="FG77" s="31"/>
      <c r="FH77" s="31"/>
      <c r="FI77" s="31"/>
      <c r="FJ77" s="31"/>
      <c r="FK77" s="31"/>
      <c r="FL77" s="31"/>
      <c r="FM77" s="31"/>
      <c r="FN77" s="31"/>
      <c r="FO77" s="31"/>
      <c r="FP77" s="31"/>
      <c r="FQ77" s="31"/>
      <c r="FR77" s="31"/>
      <c r="FS77" s="31"/>
      <c r="FT77" s="31"/>
      <c r="FU77" s="31"/>
      <c r="FV77" s="31"/>
      <c r="FW77" s="31"/>
      <c r="FX77" s="31"/>
      <c r="FY77" s="31"/>
      <c r="FZ77" s="31"/>
      <c r="GA77" s="31"/>
      <c r="GB77" s="31"/>
      <c r="GC77" s="31"/>
      <c r="GD77" s="31"/>
      <c r="GE77" s="31"/>
      <c r="GF77" s="31"/>
      <c r="GG77" s="31"/>
      <c r="GH77" s="31"/>
      <c r="GI77" s="31"/>
      <c r="GJ77" s="31"/>
      <c r="GK77" s="31"/>
      <c r="GL77" s="31"/>
      <c r="GM77" s="31"/>
      <c r="GN77" s="31"/>
      <c r="GO77" s="31"/>
      <c r="GP77" s="31"/>
      <c r="GQ77" s="31"/>
      <c r="GR77" s="31"/>
      <c r="GS77" s="31"/>
      <c r="GT77" s="31"/>
      <c r="GU77" s="31"/>
      <c r="GV77" s="31"/>
      <c r="GW77" s="31"/>
      <c r="GX77" s="31"/>
      <c r="GY77" s="31"/>
      <c r="GZ77" s="31"/>
      <c r="HA77" s="31"/>
      <c r="HB77" s="31"/>
      <c r="HC77" s="31"/>
      <c r="HD77" s="31"/>
      <c r="HE77" s="31"/>
      <c r="HF77" s="31"/>
      <c r="HG77" s="31"/>
      <c r="HH77" s="31"/>
      <c r="HI77" s="31"/>
      <c r="HJ77" s="31"/>
      <c r="HK77" s="31"/>
      <c r="HL77" s="31"/>
      <c r="HM77" s="31"/>
      <c r="HN77" s="31"/>
      <c r="HO77" s="31"/>
      <c r="HP77" s="31"/>
      <c r="HQ77" s="31"/>
      <c r="HR77" s="31"/>
      <c r="HS77" s="31"/>
      <c r="HT77" s="31"/>
      <c r="HU77" s="31"/>
      <c r="HV77" s="31"/>
      <c r="HW77" s="31"/>
      <c r="HX77" s="31"/>
      <c r="HY77" s="31"/>
      <c r="HZ77" s="31"/>
      <c r="IA77" s="31"/>
      <c r="IB77" s="31"/>
      <c r="IC77" s="31"/>
      <c r="ID77" s="31"/>
      <c r="IE77" s="31"/>
      <c r="IF77" s="31"/>
      <c r="IG77" s="31"/>
      <c r="IH77" s="31"/>
      <c r="II77" s="31"/>
      <c r="IJ77" s="31"/>
      <c r="IK77" s="31"/>
      <c r="IL77" s="31"/>
      <c r="IM77" s="31"/>
      <c r="IN77" s="31"/>
      <c r="IO77" s="31"/>
      <c r="IP77" s="31"/>
      <c r="IQ77" s="31"/>
      <c r="IR77" s="31"/>
      <c r="IS77" s="31"/>
      <c r="IT77" s="31"/>
      <c r="IU77" s="31"/>
      <c r="IV77" s="31"/>
    </row>
    <row r="78" spans="1:256" ht="10.5">
      <c r="A78" s="14"/>
      <c r="B78" s="14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  <c r="CO78" s="31"/>
      <c r="CP78" s="31"/>
      <c r="CQ78" s="31"/>
      <c r="CR78" s="31"/>
      <c r="CS78" s="31"/>
      <c r="CT78" s="31"/>
      <c r="CU78" s="31"/>
      <c r="CV78" s="31"/>
      <c r="CW78" s="31"/>
      <c r="CX78" s="31"/>
      <c r="CY78" s="31"/>
      <c r="CZ78" s="31"/>
      <c r="DA78" s="31"/>
      <c r="DB78" s="31"/>
      <c r="DC78" s="31"/>
      <c r="DD78" s="31"/>
      <c r="DE78" s="31"/>
      <c r="DF78" s="31"/>
      <c r="DG78" s="31"/>
      <c r="DH78" s="31"/>
      <c r="DI78" s="31"/>
      <c r="DJ78" s="31"/>
      <c r="DK78" s="31"/>
      <c r="DL78" s="31"/>
      <c r="DM78" s="31"/>
      <c r="DN78" s="31"/>
      <c r="DO78" s="31"/>
      <c r="DP78" s="31"/>
      <c r="DQ78" s="31"/>
      <c r="DR78" s="31"/>
      <c r="DS78" s="31"/>
      <c r="DT78" s="31"/>
      <c r="DU78" s="31"/>
      <c r="DV78" s="31"/>
      <c r="DW78" s="31"/>
      <c r="DX78" s="31"/>
      <c r="DY78" s="31"/>
      <c r="DZ78" s="31"/>
      <c r="EA78" s="31"/>
      <c r="EB78" s="31"/>
      <c r="EC78" s="31"/>
      <c r="ED78" s="31"/>
      <c r="EE78" s="31"/>
      <c r="EF78" s="31"/>
      <c r="EG78" s="31"/>
      <c r="EH78" s="31"/>
      <c r="EI78" s="31"/>
      <c r="EJ78" s="31"/>
      <c r="EK78" s="31"/>
      <c r="EL78" s="31"/>
      <c r="EM78" s="31"/>
      <c r="EN78" s="31"/>
      <c r="EO78" s="31"/>
      <c r="EP78" s="31"/>
      <c r="EQ78" s="31"/>
      <c r="ER78" s="31"/>
      <c r="ES78" s="31"/>
      <c r="ET78" s="31"/>
      <c r="EU78" s="31"/>
      <c r="EV78" s="31"/>
      <c r="EW78" s="31"/>
      <c r="EX78" s="31"/>
      <c r="EY78" s="31"/>
      <c r="EZ78" s="31"/>
      <c r="FA78" s="31"/>
      <c r="FB78" s="31"/>
      <c r="FC78" s="31"/>
      <c r="FD78" s="31"/>
      <c r="FE78" s="31"/>
      <c r="FF78" s="31"/>
      <c r="FG78" s="31"/>
      <c r="FH78" s="31"/>
      <c r="FI78" s="31"/>
      <c r="FJ78" s="31"/>
      <c r="FK78" s="31"/>
      <c r="FL78" s="31"/>
      <c r="FM78" s="31"/>
      <c r="FN78" s="31"/>
      <c r="FO78" s="31"/>
      <c r="FP78" s="31"/>
      <c r="FQ78" s="31"/>
      <c r="FR78" s="31"/>
      <c r="FS78" s="31"/>
      <c r="FT78" s="31"/>
      <c r="FU78" s="31"/>
      <c r="FV78" s="31"/>
      <c r="FW78" s="31"/>
      <c r="FX78" s="31"/>
      <c r="FY78" s="31"/>
      <c r="FZ78" s="31"/>
      <c r="GA78" s="31"/>
      <c r="GB78" s="31"/>
      <c r="GC78" s="31"/>
      <c r="GD78" s="31"/>
      <c r="GE78" s="31"/>
      <c r="GF78" s="31"/>
      <c r="GG78" s="31"/>
      <c r="GH78" s="31"/>
      <c r="GI78" s="31"/>
      <c r="GJ78" s="31"/>
      <c r="GK78" s="31"/>
      <c r="GL78" s="31"/>
      <c r="GM78" s="31"/>
      <c r="GN78" s="31"/>
      <c r="GO78" s="31"/>
      <c r="GP78" s="31"/>
      <c r="GQ78" s="31"/>
      <c r="GR78" s="31"/>
      <c r="GS78" s="31"/>
      <c r="GT78" s="31"/>
      <c r="GU78" s="31"/>
      <c r="GV78" s="31"/>
      <c r="GW78" s="31"/>
      <c r="GX78" s="31"/>
      <c r="GY78" s="31"/>
      <c r="GZ78" s="31"/>
      <c r="HA78" s="31"/>
      <c r="HB78" s="31"/>
      <c r="HC78" s="31"/>
      <c r="HD78" s="31"/>
      <c r="HE78" s="31"/>
      <c r="HF78" s="31"/>
      <c r="HG78" s="31"/>
      <c r="HH78" s="31"/>
      <c r="HI78" s="31"/>
      <c r="HJ78" s="31"/>
      <c r="HK78" s="31"/>
      <c r="HL78" s="31"/>
      <c r="HM78" s="31"/>
      <c r="HN78" s="31"/>
      <c r="HO78" s="31"/>
      <c r="HP78" s="31"/>
      <c r="HQ78" s="31"/>
      <c r="HR78" s="31"/>
      <c r="HS78" s="31"/>
      <c r="HT78" s="31"/>
      <c r="HU78" s="31"/>
      <c r="HV78" s="31"/>
      <c r="HW78" s="31"/>
      <c r="HX78" s="31"/>
      <c r="HY78" s="31"/>
      <c r="HZ78" s="31"/>
      <c r="IA78" s="31"/>
      <c r="IB78" s="31"/>
      <c r="IC78" s="31"/>
      <c r="ID78" s="31"/>
      <c r="IE78" s="31"/>
      <c r="IF78" s="31"/>
      <c r="IG78" s="31"/>
      <c r="IH78" s="31"/>
      <c r="II78" s="31"/>
      <c r="IJ78" s="31"/>
      <c r="IK78" s="31"/>
      <c r="IL78" s="31"/>
      <c r="IM78" s="31"/>
      <c r="IN78" s="31"/>
      <c r="IO78" s="31"/>
      <c r="IP78" s="31"/>
      <c r="IQ78" s="31"/>
      <c r="IR78" s="31"/>
      <c r="IS78" s="31"/>
      <c r="IT78" s="31"/>
      <c r="IU78" s="31"/>
      <c r="IV78" s="31"/>
    </row>
    <row r="79" spans="1:256" ht="10.5">
      <c r="A79" s="14">
        <v>62</v>
      </c>
      <c r="B79" s="21" t="str">
        <f aca="true" t="shared" si="24" ref="B79:B84">+B48</f>
        <v>San Lorenzo</v>
      </c>
      <c r="C79" s="33">
        <f aca="true" t="shared" si="25" ref="C79:S79">C17+C48</f>
        <v>365</v>
      </c>
      <c r="D79" s="33">
        <f t="shared" si="25"/>
        <v>181</v>
      </c>
      <c r="E79" s="33">
        <f t="shared" si="25"/>
        <v>237</v>
      </c>
      <c r="F79" s="33">
        <f t="shared" si="25"/>
        <v>19</v>
      </c>
      <c r="G79" s="33">
        <f t="shared" si="25"/>
        <v>55</v>
      </c>
      <c r="H79" s="33">
        <f t="shared" si="25"/>
        <v>98</v>
      </c>
      <c r="I79" s="33">
        <f t="shared" si="25"/>
        <v>93</v>
      </c>
      <c r="J79" s="33">
        <f t="shared" si="25"/>
        <v>104</v>
      </c>
      <c r="K79" s="33">
        <f t="shared" si="25"/>
        <v>262</v>
      </c>
      <c r="L79" s="33">
        <f t="shared" si="25"/>
        <v>339</v>
      </c>
      <c r="M79" s="33">
        <f t="shared" si="25"/>
        <v>237</v>
      </c>
      <c r="N79" s="33">
        <f t="shared" si="25"/>
        <v>54</v>
      </c>
      <c r="O79" s="33">
        <f t="shared" si="25"/>
        <v>27</v>
      </c>
      <c r="P79" s="33">
        <f t="shared" si="25"/>
        <v>6</v>
      </c>
      <c r="Q79" s="33">
        <f t="shared" si="25"/>
        <v>7</v>
      </c>
      <c r="R79" s="33">
        <f t="shared" si="25"/>
        <v>4</v>
      </c>
      <c r="S79" s="33">
        <f t="shared" si="25"/>
        <v>0</v>
      </c>
      <c r="T79" s="33">
        <f aca="true" t="shared" si="26" ref="T79:T84">SUM(C79:S79)</f>
        <v>2088</v>
      </c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  <c r="CA79" s="31"/>
      <c r="CB79" s="31"/>
      <c r="CC79" s="31"/>
      <c r="CD79" s="31"/>
      <c r="CE79" s="31"/>
      <c r="CF79" s="31"/>
      <c r="CG79" s="31"/>
      <c r="CH79" s="31"/>
      <c r="CI79" s="31"/>
      <c r="CJ79" s="31"/>
      <c r="CK79" s="31"/>
      <c r="CL79" s="31"/>
      <c r="CM79" s="31"/>
      <c r="CN79" s="31"/>
      <c r="CO79" s="31"/>
      <c r="CP79" s="31"/>
      <c r="CQ79" s="31"/>
      <c r="CR79" s="31"/>
      <c r="CS79" s="31"/>
      <c r="CT79" s="31"/>
      <c r="CU79" s="31"/>
      <c r="CV79" s="31"/>
      <c r="CW79" s="31"/>
      <c r="CX79" s="31"/>
      <c r="CY79" s="31"/>
      <c r="CZ79" s="31"/>
      <c r="DA79" s="31"/>
      <c r="DB79" s="31"/>
      <c r="DC79" s="31"/>
      <c r="DD79" s="31"/>
      <c r="DE79" s="31"/>
      <c r="DF79" s="31"/>
      <c r="DG79" s="31"/>
      <c r="DH79" s="31"/>
      <c r="DI79" s="31"/>
      <c r="DJ79" s="31"/>
      <c r="DK79" s="31"/>
      <c r="DL79" s="31"/>
      <c r="DM79" s="31"/>
      <c r="DN79" s="31"/>
      <c r="DO79" s="31"/>
      <c r="DP79" s="31"/>
      <c r="DQ79" s="31"/>
      <c r="DR79" s="31"/>
      <c r="DS79" s="31"/>
      <c r="DT79" s="31"/>
      <c r="DU79" s="31"/>
      <c r="DV79" s="31"/>
      <c r="DW79" s="31"/>
      <c r="DX79" s="31"/>
      <c r="DY79" s="31"/>
      <c r="DZ79" s="31"/>
      <c r="EA79" s="31"/>
      <c r="EB79" s="31"/>
      <c r="EC79" s="31"/>
      <c r="ED79" s="31"/>
      <c r="EE79" s="31"/>
      <c r="EF79" s="31"/>
      <c r="EG79" s="31"/>
      <c r="EH79" s="31"/>
      <c r="EI79" s="31"/>
      <c r="EJ79" s="31"/>
      <c r="EK79" s="31"/>
      <c r="EL79" s="31"/>
      <c r="EM79" s="31"/>
      <c r="EN79" s="31"/>
      <c r="EO79" s="31"/>
      <c r="EP79" s="31"/>
      <c r="EQ79" s="31"/>
      <c r="ER79" s="31"/>
      <c r="ES79" s="31"/>
      <c r="ET79" s="31"/>
      <c r="EU79" s="31"/>
      <c r="EV79" s="31"/>
      <c r="EW79" s="31"/>
      <c r="EX79" s="31"/>
      <c r="EY79" s="31"/>
      <c r="EZ79" s="31"/>
      <c r="FA79" s="31"/>
      <c r="FB79" s="31"/>
      <c r="FC79" s="31"/>
      <c r="FD79" s="31"/>
      <c r="FE79" s="31"/>
      <c r="FF79" s="31"/>
      <c r="FG79" s="31"/>
      <c r="FH79" s="31"/>
      <c r="FI79" s="31"/>
      <c r="FJ79" s="31"/>
      <c r="FK79" s="31"/>
      <c r="FL79" s="31"/>
      <c r="FM79" s="31"/>
      <c r="FN79" s="31"/>
      <c r="FO79" s="31"/>
      <c r="FP79" s="31"/>
      <c r="FQ79" s="31"/>
      <c r="FR79" s="31"/>
      <c r="FS79" s="31"/>
      <c r="FT79" s="31"/>
      <c r="FU79" s="31"/>
      <c r="FV79" s="31"/>
      <c r="FW79" s="31"/>
      <c r="FX79" s="31"/>
      <c r="FY79" s="31"/>
      <c r="FZ79" s="31"/>
      <c r="GA79" s="31"/>
      <c r="GB79" s="31"/>
      <c r="GC79" s="31"/>
      <c r="GD79" s="31"/>
      <c r="GE79" s="31"/>
      <c r="GF79" s="31"/>
      <c r="GG79" s="31"/>
      <c r="GH79" s="31"/>
      <c r="GI79" s="31"/>
      <c r="GJ79" s="31"/>
      <c r="GK79" s="31"/>
      <c r="GL79" s="31"/>
      <c r="GM79" s="31"/>
      <c r="GN79" s="31"/>
      <c r="GO79" s="31"/>
      <c r="GP79" s="31"/>
      <c r="GQ79" s="31"/>
      <c r="GR79" s="31"/>
      <c r="GS79" s="31"/>
      <c r="GT79" s="31"/>
      <c r="GU79" s="31"/>
      <c r="GV79" s="31"/>
      <c r="GW79" s="31"/>
      <c r="GX79" s="31"/>
      <c r="GY79" s="31"/>
      <c r="GZ79" s="31"/>
      <c r="HA79" s="31"/>
      <c r="HB79" s="31"/>
      <c r="HC79" s="31"/>
      <c r="HD79" s="31"/>
      <c r="HE79" s="31"/>
      <c r="HF79" s="31"/>
      <c r="HG79" s="31"/>
      <c r="HH79" s="31"/>
      <c r="HI79" s="31"/>
      <c r="HJ79" s="31"/>
      <c r="HK79" s="31"/>
      <c r="HL79" s="31"/>
      <c r="HM79" s="31"/>
      <c r="HN79" s="31"/>
      <c r="HO79" s="31"/>
      <c r="HP79" s="31"/>
      <c r="HQ79" s="31"/>
      <c r="HR79" s="31"/>
      <c r="HS79" s="31"/>
      <c r="HT79" s="31"/>
      <c r="HU79" s="31"/>
      <c r="HV79" s="31"/>
      <c r="HW79" s="31"/>
      <c r="HX79" s="31"/>
      <c r="HY79" s="31"/>
      <c r="HZ79" s="31"/>
      <c r="IA79" s="31"/>
      <c r="IB79" s="31"/>
      <c r="IC79" s="31"/>
      <c r="ID79" s="31"/>
      <c r="IE79" s="31"/>
      <c r="IF79" s="31"/>
      <c r="IG79" s="31"/>
      <c r="IH79" s="31"/>
      <c r="II79" s="31"/>
      <c r="IJ79" s="31"/>
      <c r="IK79" s="31"/>
      <c r="IL79" s="31"/>
      <c r="IM79" s="31"/>
      <c r="IN79" s="31"/>
      <c r="IO79" s="31"/>
      <c r="IP79" s="31"/>
      <c r="IQ79" s="31"/>
      <c r="IR79" s="31"/>
      <c r="IS79" s="31"/>
      <c r="IT79" s="31"/>
      <c r="IU79" s="31"/>
      <c r="IV79" s="31"/>
    </row>
    <row r="80" spans="1:256" ht="10.5">
      <c r="A80" s="14">
        <v>63</v>
      </c>
      <c r="B80" s="21" t="str">
        <f t="shared" si="24"/>
        <v>Fusat Ltda.</v>
      </c>
      <c r="C80" s="33">
        <f aca="true" t="shared" si="27" ref="C80:S80">C18+C49</f>
        <v>2849</v>
      </c>
      <c r="D80" s="33">
        <f t="shared" si="27"/>
        <v>1187</v>
      </c>
      <c r="E80" s="33">
        <f t="shared" si="27"/>
        <v>949</v>
      </c>
      <c r="F80" s="33">
        <f t="shared" si="27"/>
        <v>498</v>
      </c>
      <c r="G80" s="33">
        <f t="shared" si="27"/>
        <v>725</v>
      </c>
      <c r="H80" s="33">
        <f t="shared" si="27"/>
        <v>925</v>
      </c>
      <c r="I80" s="33">
        <f t="shared" si="27"/>
        <v>669</v>
      </c>
      <c r="J80" s="33">
        <f t="shared" si="27"/>
        <v>888</v>
      </c>
      <c r="K80" s="33">
        <f t="shared" si="27"/>
        <v>794</v>
      </c>
      <c r="L80" s="33">
        <f t="shared" si="27"/>
        <v>1427</v>
      </c>
      <c r="M80" s="33">
        <f t="shared" si="27"/>
        <v>1724</v>
      </c>
      <c r="N80" s="33">
        <f t="shared" si="27"/>
        <v>1304</v>
      </c>
      <c r="O80" s="33">
        <f t="shared" si="27"/>
        <v>684</v>
      </c>
      <c r="P80" s="33">
        <f t="shared" si="27"/>
        <v>302</v>
      </c>
      <c r="Q80" s="33">
        <f t="shared" si="27"/>
        <v>116</v>
      </c>
      <c r="R80" s="33">
        <f t="shared" si="27"/>
        <v>34</v>
      </c>
      <c r="S80" s="33">
        <f t="shared" si="27"/>
        <v>0</v>
      </c>
      <c r="T80" s="33">
        <f t="shared" si="26"/>
        <v>15075</v>
      </c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  <c r="CA80" s="31"/>
      <c r="CB80" s="31"/>
      <c r="CC80" s="31"/>
      <c r="CD80" s="31"/>
      <c r="CE80" s="31"/>
      <c r="CF80" s="31"/>
      <c r="CG80" s="31"/>
      <c r="CH80" s="31"/>
      <c r="CI80" s="31"/>
      <c r="CJ80" s="31"/>
      <c r="CK80" s="31"/>
      <c r="CL80" s="31"/>
      <c r="CM80" s="31"/>
      <c r="CN80" s="31"/>
      <c r="CO80" s="31"/>
      <c r="CP80" s="31"/>
      <c r="CQ80" s="31"/>
      <c r="CR80" s="31"/>
      <c r="CS80" s="31"/>
      <c r="CT80" s="31"/>
      <c r="CU80" s="31"/>
      <c r="CV80" s="31"/>
      <c r="CW80" s="31"/>
      <c r="CX80" s="31"/>
      <c r="CY80" s="31"/>
      <c r="CZ80" s="31"/>
      <c r="DA80" s="31"/>
      <c r="DB80" s="31"/>
      <c r="DC80" s="31"/>
      <c r="DD80" s="31"/>
      <c r="DE80" s="31"/>
      <c r="DF80" s="31"/>
      <c r="DG80" s="31"/>
      <c r="DH80" s="31"/>
      <c r="DI80" s="31"/>
      <c r="DJ80" s="31"/>
      <c r="DK80" s="31"/>
      <c r="DL80" s="31"/>
      <c r="DM80" s="31"/>
      <c r="DN80" s="31"/>
      <c r="DO80" s="31"/>
      <c r="DP80" s="31"/>
      <c r="DQ80" s="31"/>
      <c r="DR80" s="31"/>
      <c r="DS80" s="31"/>
      <c r="DT80" s="31"/>
      <c r="DU80" s="31"/>
      <c r="DV80" s="31"/>
      <c r="DW80" s="31"/>
      <c r="DX80" s="31"/>
      <c r="DY80" s="31"/>
      <c r="DZ80" s="31"/>
      <c r="EA80" s="31"/>
      <c r="EB80" s="31"/>
      <c r="EC80" s="31"/>
      <c r="ED80" s="31"/>
      <c r="EE80" s="31"/>
      <c r="EF80" s="31"/>
      <c r="EG80" s="31"/>
      <c r="EH80" s="31"/>
      <c r="EI80" s="31"/>
      <c r="EJ80" s="31"/>
      <c r="EK80" s="31"/>
      <c r="EL80" s="31"/>
      <c r="EM80" s="31"/>
      <c r="EN80" s="31"/>
      <c r="EO80" s="31"/>
      <c r="EP80" s="31"/>
      <c r="EQ80" s="31"/>
      <c r="ER80" s="31"/>
      <c r="ES80" s="31"/>
      <c r="ET80" s="31"/>
      <c r="EU80" s="31"/>
      <c r="EV80" s="31"/>
      <c r="EW80" s="31"/>
      <c r="EX80" s="31"/>
      <c r="EY80" s="31"/>
      <c r="EZ80" s="31"/>
      <c r="FA80" s="31"/>
      <c r="FB80" s="31"/>
      <c r="FC80" s="31"/>
      <c r="FD80" s="31"/>
      <c r="FE80" s="31"/>
      <c r="FF80" s="31"/>
      <c r="FG80" s="31"/>
      <c r="FH80" s="31"/>
      <c r="FI80" s="31"/>
      <c r="FJ80" s="31"/>
      <c r="FK80" s="31"/>
      <c r="FL80" s="31"/>
      <c r="FM80" s="31"/>
      <c r="FN80" s="31"/>
      <c r="FO80" s="31"/>
      <c r="FP80" s="31"/>
      <c r="FQ80" s="31"/>
      <c r="FR80" s="31"/>
      <c r="FS80" s="31"/>
      <c r="FT80" s="31"/>
      <c r="FU80" s="31"/>
      <c r="FV80" s="31"/>
      <c r="FW80" s="31"/>
      <c r="FX80" s="31"/>
      <c r="FY80" s="31"/>
      <c r="FZ80" s="31"/>
      <c r="GA80" s="31"/>
      <c r="GB80" s="31"/>
      <c r="GC80" s="31"/>
      <c r="GD80" s="31"/>
      <c r="GE80" s="31"/>
      <c r="GF80" s="31"/>
      <c r="GG80" s="31"/>
      <c r="GH80" s="31"/>
      <c r="GI80" s="31"/>
      <c r="GJ80" s="31"/>
      <c r="GK80" s="31"/>
      <c r="GL80" s="31"/>
      <c r="GM80" s="31"/>
      <c r="GN80" s="31"/>
      <c r="GO80" s="31"/>
      <c r="GP80" s="31"/>
      <c r="GQ80" s="31"/>
      <c r="GR80" s="31"/>
      <c r="GS80" s="31"/>
      <c r="GT80" s="31"/>
      <c r="GU80" s="31"/>
      <c r="GV80" s="31"/>
      <c r="GW80" s="31"/>
      <c r="GX80" s="31"/>
      <c r="GY80" s="31"/>
      <c r="GZ80" s="31"/>
      <c r="HA80" s="31"/>
      <c r="HB80" s="31"/>
      <c r="HC80" s="31"/>
      <c r="HD80" s="31"/>
      <c r="HE80" s="31"/>
      <c r="HF80" s="31"/>
      <c r="HG80" s="31"/>
      <c r="HH80" s="31"/>
      <c r="HI80" s="31"/>
      <c r="HJ80" s="31"/>
      <c r="HK80" s="31"/>
      <c r="HL80" s="31"/>
      <c r="HM80" s="31"/>
      <c r="HN80" s="31"/>
      <c r="HO80" s="31"/>
      <c r="HP80" s="31"/>
      <c r="HQ80" s="31"/>
      <c r="HR80" s="31"/>
      <c r="HS80" s="31"/>
      <c r="HT80" s="31"/>
      <c r="HU80" s="31"/>
      <c r="HV80" s="31"/>
      <c r="HW80" s="31"/>
      <c r="HX80" s="31"/>
      <c r="HY80" s="31"/>
      <c r="HZ80" s="31"/>
      <c r="IA80" s="31"/>
      <c r="IB80" s="31"/>
      <c r="IC80" s="31"/>
      <c r="ID80" s="31"/>
      <c r="IE80" s="31"/>
      <c r="IF80" s="31"/>
      <c r="IG80" s="31"/>
      <c r="IH80" s="31"/>
      <c r="II80" s="31"/>
      <c r="IJ80" s="31"/>
      <c r="IK80" s="31"/>
      <c r="IL80" s="31"/>
      <c r="IM80" s="31"/>
      <c r="IN80" s="31"/>
      <c r="IO80" s="31"/>
      <c r="IP80" s="31"/>
      <c r="IQ80" s="31"/>
      <c r="IR80" s="31"/>
      <c r="IS80" s="31"/>
      <c r="IT80" s="31"/>
      <c r="IU80" s="31"/>
      <c r="IV80" s="31"/>
    </row>
    <row r="81" spans="1:256" ht="10.5">
      <c r="A81" s="14">
        <v>65</v>
      </c>
      <c r="B81" s="21" t="str">
        <f t="shared" si="24"/>
        <v>Chuquicamata</v>
      </c>
      <c r="C81" s="33">
        <f aca="true" t="shared" si="28" ref="C81:S81">C19+C50</f>
        <v>4173</v>
      </c>
      <c r="D81" s="33">
        <f t="shared" si="28"/>
        <v>2072</v>
      </c>
      <c r="E81" s="33">
        <f t="shared" si="28"/>
        <v>1807</v>
      </c>
      <c r="F81" s="33">
        <f t="shared" si="28"/>
        <v>516</v>
      </c>
      <c r="G81" s="33">
        <f t="shared" si="28"/>
        <v>646</v>
      </c>
      <c r="H81" s="33">
        <f t="shared" si="28"/>
        <v>887</v>
      </c>
      <c r="I81" s="33">
        <f t="shared" si="28"/>
        <v>1038</v>
      </c>
      <c r="J81" s="33">
        <f t="shared" si="28"/>
        <v>1586</v>
      </c>
      <c r="K81" s="33">
        <f t="shared" si="28"/>
        <v>1652</v>
      </c>
      <c r="L81" s="33">
        <f t="shared" si="28"/>
        <v>1571</v>
      </c>
      <c r="M81" s="33">
        <f t="shared" si="28"/>
        <v>1279</v>
      </c>
      <c r="N81" s="33">
        <f t="shared" si="28"/>
        <v>765</v>
      </c>
      <c r="O81" s="33">
        <f t="shared" si="28"/>
        <v>221</v>
      </c>
      <c r="P81" s="33">
        <f t="shared" si="28"/>
        <v>79</v>
      </c>
      <c r="Q81" s="33">
        <f t="shared" si="28"/>
        <v>35</v>
      </c>
      <c r="R81" s="33">
        <f t="shared" si="28"/>
        <v>28</v>
      </c>
      <c r="S81" s="33">
        <f t="shared" si="28"/>
        <v>0</v>
      </c>
      <c r="T81" s="33">
        <f t="shared" si="26"/>
        <v>18355</v>
      </c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  <c r="CO81" s="31"/>
      <c r="CP81" s="31"/>
      <c r="CQ81" s="31"/>
      <c r="CR81" s="31"/>
      <c r="CS81" s="31"/>
      <c r="CT81" s="31"/>
      <c r="CU81" s="31"/>
      <c r="CV81" s="31"/>
      <c r="CW81" s="31"/>
      <c r="CX81" s="31"/>
      <c r="CY81" s="31"/>
      <c r="CZ81" s="31"/>
      <c r="DA81" s="31"/>
      <c r="DB81" s="31"/>
      <c r="DC81" s="31"/>
      <c r="DD81" s="31"/>
      <c r="DE81" s="31"/>
      <c r="DF81" s="31"/>
      <c r="DG81" s="31"/>
      <c r="DH81" s="31"/>
      <c r="DI81" s="31"/>
      <c r="DJ81" s="31"/>
      <c r="DK81" s="31"/>
      <c r="DL81" s="31"/>
      <c r="DM81" s="31"/>
      <c r="DN81" s="31"/>
      <c r="DO81" s="31"/>
      <c r="DP81" s="31"/>
      <c r="DQ81" s="31"/>
      <c r="DR81" s="31"/>
      <c r="DS81" s="31"/>
      <c r="DT81" s="31"/>
      <c r="DU81" s="31"/>
      <c r="DV81" s="31"/>
      <c r="DW81" s="31"/>
      <c r="DX81" s="31"/>
      <c r="DY81" s="31"/>
      <c r="DZ81" s="31"/>
      <c r="EA81" s="31"/>
      <c r="EB81" s="31"/>
      <c r="EC81" s="31"/>
      <c r="ED81" s="31"/>
      <c r="EE81" s="31"/>
      <c r="EF81" s="31"/>
      <c r="EG81" s="31"/>
      <c r="EH81" s="31"/>
      <c r="EI81" s="31"/>
      <c r="EJ81" s="31"/>
      <c r="EK81" s="31"/>
      <c r="EL81" s="31"/>
      <c r="EM81" s="31"/>
      <c r="EN81" s="31"/>
      <c r="EO81" s="31"/>
      <c r="EP81" s="31"/>
      <c r="EQ81" s="31"/>
      <c r="ER81" s="31"/>
      <c r="ES81" s="31"/>
      <c r="ET81" s="31"/>
      <c r="EU81" s="31"/>
      <c r="EV81" s="31"/>
      <c r="EW81" s="31"/>
      <c r="EX81" s="31"/>
      <c r="EY81" s="31"/>
      <c r="EZ81" s="31"/>
      <c r="FA81" s="31"/>
      <c r="FB81" s="31"/>
      <c r="FC81" s="31"/>
      <c r="FD81" s="31"/>
      <c r="FE81" s="31"/>
      <c r="FF81" s="31"/>
      <c r="FG81" s="31"/>
      <c r="FH81" s="31"/>
      <c r="FI81" s="31"/>
      <c r="FJ81" s="31"/>
      <c r="FK81" s="31"/>
      <c r="FL81" s="31"/>
      <c r="FM81" s="31"/>
      <c r="FN81" s="31"/>
      <c r="FO81" s="31"/>
      <c r="FP81" s="31"/>
      <c r="FQ81" s="31"/>
      <c r="FR81" s="31"/>
      <c r="FS81" s="31"/>
      <c r="FT81" s="31"/>
      <c r="FU81" s="31"/>
      <c r="FV81" s="31"/>
      <c r="FW81" s="31"/>
      <c r="FX81" s="31"/>
      <c r="FY81" s="31"/>
      <c r="FZ81" s="31"/>
      <c r="GA81" s="31"/>
      <c r="GB81" s="31"/>
      <c r="GC81" s="31"/>
      <c r="GD81" s="31"/>
      <c r="GE81" s="31"/>
      <c r="GF81" s="31"/>
      <c r="GG81" s="31"/>
      <c r="GH81" s="31"/>
      <c r="GI81" s="31"/>
      <c r="GJ81" s="31"/>
      <c r="GK81" s="31"/>
      <c r="GL81" s="31"/>
      <c r="GM81" s="31"/>
      <c r="GN81" s="31"/>
      <c r="GO81" s="31"/>
      <c r="GP81" s="31"/>
      <c r="GQ81" s="31"/>
      <c r="GR81" s="31"/>
      <c r="GS81" s="31"/>
      <c r="GT81" s="31"/>
      <c r="GU81" s="31"/>
      <c r="GV81" s="31"/>
      <c r="GW81" s="31"/>
      <c r="GX81" s="31"/>
      <c r="GY81" s="31"/>
      <c r="GZ81" s="31"/>
      <c r="HA81" s="31"/>
      <c r="HB81" s="31"/>
      <c r="HC81" s="31"/>
      <c r="HD81" s="31"/>
      <c r="HE81" s="31"/>
      <c r="HF81" s="31"/>
      <c r="HG81" s="31"/>
      <c r="HH81" s="31"/>
      <c r="HI81" s="31"/>
      <c r="HJ81" s="31"/>
      <c r="HK81" s="31"/>
      <c r="HL81" s="31"/>
      <c r="HM81" s="31"/>
      <c r="HN81" s="31"/>
      <c r="HO81" s="31"/>
      <c r="HP81" s="31"/>
      <c r="HQ81" s="31"/>
      <c r="HR81" s="31"/>
      <c r="HS81" s="31"/>
      <c r="HT81" s="31"/>
      <c r="HU81" s="31"/>
      <c r="HV81" s="31"/>
      <c r="HW81" s="31"/>
      <c r="HX81" s="31"/>
      <c r="HY81" s="31"/>
      <c r="HZ81" s="31"/>
      <c r="IA81" s="31"/>
      <c r="IB81" s="31"/>
      <c r="IC81" s="31"/>
      <c r="ID81" s="31"/>
      <c r="IE81" s="31"/>
      <c r="IF81" s="31"/>
      <c r="IG81" s="31"/>
      <c r="IH81" s="31"/>
      <c r="II81" s="31"/>
      <c r="IJ81" s="31"/>
      <c r="IK81" s="31"/>
      <c r="IL81" s="31"/>
      <c r="IM81" s="31"/>
      <c r="IN81" s="31"/>
      <c r="IO81" s="31"/>
      <c r="IP81" s="31"/>
      <c r="IQ81" s="31"/>
      <c r="IR81" s="31"/>
      <c r="IS81" s="31"/>
      <c r="IT81" s="31"/>
      <c r="IU81" s="31"/>
      <c r="IV81" s="31"/>
    </row>
    <row r="82" spans="1:256" ht="10.5">
      <c r="A82" s="14">
        <v>68</v>
      </c>
      <c r="B82" s="21" t="str">
        <f t="shared" si="24"/>
        <v>Río Blanco</v>
      </c>
      <c r="C82" s="33">
        <f aca="true" t="shared" si="29" ref="C82:S82">C20+C51</f>
        <v>828</v>
      </c>
      <c r="D82" s="33">
        <f t="shared" si="29"/>
        <v>331</v>
      </c>
      <c r="E82" s="33">
        <f t="shared" si="29"/>
        <v>279</v>
      </c>
      <c r="F82" s="33">
        <f t="shared" si="29"/>
        <v>80</v>
      </c>
      <c r="G82" s="33">
        <f t="shared" si="29"/>
        <v>169</v>
      </c>
      <c r="H82" s="33">
        <f t="shared" si="29"/>
        <v>272</v>
      </c>
      <c r="I82" s="33">
        <f t="shared" si="29"/>
        <v>247</v>
      </c>
      <c r="J82" s="33">
        <f t="shared" si="29"/>
        <v>249</v>
      </c>
      <c r="K82" s="33">
        <f t="shared" si="29"/>
        <v>182</v>
      </c>
      <c r="L82" s="33">
        <f t="shared" si="29"/>
        <v>227</v>
      </c>
      <c r="M82" s="33">
        <f t="shared" si="29"/>
        <v>237</v>
      </c>
      <c r="N82" s="33">
        <f t="shared" si="29"/>
        <v>151</v>
      </c>
      <c r="O82" s="33">
        <f t="shared" si="29"/>
        <v>44</v>
      </c>
      <c r="P82" s="33">
        <f t="shared" si="29"/>
        <v>15</v>
      </c>
      <c r="Q82" s="33">
        <f t="shared" si="29"/>
        <v>9</v>
      </c>
      <c r="R82" s="33">
        <f t="shared" si="29"/>
        <v>5</v>
      </c>
      <c r="S82" s="33">
        <f t="shared" si="29"/>
        <v>0</v>
      </c>
      <c r="T82" s="33">
        <f t="shared" si="26"/>
        <v>3325</v>
      </c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  <c r="CO82" s="31"/>
      <c r="CP82" s="31"/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1"/>
      <c r="DB82" s="31"/>
      <c r="DC82" s="31"/>
      <c r="DD82" s="31"/>
      <c r="DE82" s="31"/>
      <c r="DF82" s="31"/>
      <c r="DG82" s="31"/>
      <c r="DH82" s="31"/>
      <c r="DI82" s="31"/>
      <c r="DJ82" s="31"/>
      <c r="DK82" s="31"/>
      <c r="DL82" s="31"/>
      <c r="DM82" s="31"/>
      <c r="DN82" s="31"/>
      <c r="DO82" s="31"/>
      <c r="DP82" s="31"/>
      <c r="DQ82" s="31"/>
      <c r="DR82" s="31"/>
      <c r="DS82" s="31"/>
      <c r="DT82" s="31"/>
      <c r="DU82" s="31"/>
      <c r="DV82" s="31"/>
      <c r="DW82" s="31"/>
      <c r="DX82" s="31"/>
      <c r="DY82" s="31"/>
      <c r="DZ82" s="31"/>
      <c r="EA82" s="31"/>
      <c r="EB82" s="31"/>
      <c r="EC82" s="31"/>
      <c r="ED82" s="31"/>
      <c r="EE82" s="31"/>
      <c r="EF82" s="31"/>
      <c r="EG82" s="31"/>
      <c r="EH82" s="31"/>
      <c r="EI82" s="31"/>
      <c r="EJ82" s="31"/>
      <c r="EK82" s="31"/>
      <c r="EL82" s="31"/>
      <c r="EM82" s="31"/>
      <c r="EN82" s="31"/>
      <c r="EO82" s="31"/>
      <c r="EP82" s="31"/>
      <c r="EQ82" s="31"/>
      <c r="ER82" s="31"/>
      <c r="ES82" s="31"/>
      <c r="ET82" s="31"/>
      <c r="EU82" s="31"/>
      <c r="EV82" s="31"/>
      <c r="EW82" s="31"/>
      <c r="EX82" s="31"/>
      <c r="EY82" s="31"/>
      <c r="EZ82" s="31"/>
      <c r="FA82" s="31"/>
      <c r="FB82" s="31"/>
      <c r="FC82" s="31"/>
      <c r="FD82" s="31"/>
      <c r="FE82" s="31"/>
      <c r="FF82" s="31"/>
      <c r="FG82" s="31"/>
      <c r="FH82" s="31"/>
      <c r="FI82" s="31"/>
      <c r="FJ82" s="31"/>
      <c r="FK82" s="31"/>
      <c r="FL82" s="31"/>
      <c r="FM82" s="31"/>
      <c r="FN82" s="31"/>
      <c r="FO82" s="31"/>
      <c r="FP82" s="31"/>
      <c r="FQ82" s="31"/>
      <c r="FR82" s="31"/>
      <c r="FS82" s="31"/>
      <c r="FT82" s="31"/>
      <c r="FU82" s="31"/>
      <c r="FV82" s="31"/>
      <c r="FW82" s="31"/>
      <c r="FX82" s="31"/>
      <c r="FY82" s="31"/>
      <c r="FZ82" s="31"/>
      <c r="GA82" s="31"/>
      <c r="GB82" s="31"/>
      <c r="GC82" s="31"/>
      <c r="GD82" s="31"/>
      <c r="GE82" s="31"/>
      <c r="GF82" s="31"/>
      <c r="GG82" s="31"/>
      <c r="GH82" s="31"/>
      <c r="GI82" s="31"/>
      <c r="GJ82" s="31"/>
      <c r="GK82" s="31"/>
      <c r="GL82" s="31"/>
      <c r="GM82" s="31"/>
      <c r="GN82" s="31"/>
      <c r="GO82" s="31"/>
      <c r="GP82" s="31"/>
      <c r="GQ82" s="31"/>
      <c r="GR82" s="31"/>
      <c r="GS82" s="31"/>
      <c r="GT82" s="31"/>
      <c r="GU82" s="31"/>
      <c r="GV82" s="31"/>
      <c r="GW82" s="31"/>
      <c r="GX82" s="31"/>
      <c r="GY82" s="31"/>
      <c r="GZ82" s="31"/>
      <c r="HA82" s="31"/>
      <c r="HB82" s="31"/>
      <c r="HC82" s="31"/>
      <c r="HD82" s="31"/>
      <c r="HE82" s="31"/>
      <c r="HF82" s="31"/>
      <c r="HG82" s="31"/>
      <c r="HH82" s="31"/>
      <c r="HI82" s="31"/>
      <c r="HJ82" s="31"/>
      <c r="HK82" s="31"/>
      <c r="HL82" s="31"/>
      <c r="HM82" s="31"/>
      <c r="HN82" s="31"/>
      <c r="HO82" s="31"/>
      <c r="HP82" s="31"/>
      <c r="HQ82" s="31"/>
      <c r="HR82" s="31"/>
      <c r="HS82" s="31"/>
      <c r="HT82" s="31"/>
      <c r="HU82" s="31"/>
      <c r="HV82" s="31"/>
      <c r="HW82" s="31"/>
      <c r="HX82" s="31"/>
      <c r="HY82" s="31"/>
      <c r="HZ82" s="31"/>
      <c r="IA82" s="31"/>
      <c r="IB82" s="31"/>
      <c r="IC82" s="31"/>
      <c r="ID82" s="31"/>
      <c r="IE82" s="31"/>
      <c r="IF82" s="31"/>
      <c r="IG82" s="31"/>
      <c r="IH82" s="31"/>
      <c r="II82" s="31"/>
      <c r="IJ82" s="31"/>
      <c r="IK82" s="31"/>
      <c r="IL82" s="31"/>
      <c r="IM82" s="31"/>
      <c r="IN82" s="31"/>
      <c r="IO82" s="31"/>
      <c r="IP82" s="31"/>
      <c r="IQ82" s="31"/>
      <c r="IR82" s="31"/>
      <c r="IS82" s="31"/>
      <c r="IT82" s="31"/>
      <c r="IU82" s="31"/>
      <c r="IV82" s="31"/>
    </row>
    <row r="83" spans="1:256" ht="10.5">
      <c r="A83" s="14">
        <v>76</v>
      </c>
      <c r="B83" s="21" t="str">
        <f t="shared" si="24"/>
        <v>Isapre Fundación</v>
      </c>
      <c r="C83" s="33">
        <f aca="true" t="shared" si="30" ref="C83:S83">C21+C52</f>
        <v>2565</v>
      </c>
      <c r="D83" s="33">
        <f t="shared" si="30"/>
        <v>975</v>
      </c>
      <c r="E83" s="33">
        <f t="shared" si="30"/>
        <v>897</v>
      </c>
      <c r="F83" s="33">
        <f t="shared" si="30"/>
        <v>567</v>
      </c>
      <c r="G83" s="33">
        <f t="shared" si="30"/>
        <v>639</v>
      </c>
      <c r="H83" s="33">
        <f t="shared" si="30"/>
        <v>553</v>
      </c>
      <c r="I83" s="33">
        <f t="shared" si="30"/>
        <v>683</v>
      </c>
      <c r="J83" s="33">
        <f t="shared" si="30"/>
        <v>641</v>
      </c>
      <c r="K83" s="33">
        <f t="shared" si="30"/>
        <v>555</v>
      </c>
      <c r="L83" s="33">
        <f t="shared" si="30"/>
        <v>559</v>
      </c>
      <c r="M83" s="33">
        <f t="shared" si="30"/>
        <v>879</v>
      </c>
      <c r="N83" s="33">
        <f t="shared" si="30"/>
        <v>1026</v>
      </c>
      <c r="O83" s="33">
        <f t="shared" si="30"/>
        <v>502</v>
      </c>
      <c r="P83" s="33">
        <f t="shared" si="30"/>
        <v>366</v>
      </c>
      <c r="Q83" s="33">
        <f t="shared" si="30"/>
        <v>390</v>
      </c>
      <c r="R83" s="33">
        <f t="shared" si="30"/>
        <v>387</v>
      </c>
      <c r="S83" s="33">
        <f t="shared" si="30"/>
        <v>0</v>
      </c>
      <c r="T83" s="33">
        <f t="shared" si="26"/>
        <v>12184</v>
      </c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  <c r="CO83" s="31"/>
      <c r="CP83" s="31"/>
      <c r="CQ83" s="31"/>
      <c r="CR83" s="31"/>
      <c r="CS83" s="31"/>
      <c r="CT83" s="31"/>
      <c r="CU83" s="31"/>
      <c r="CV83" s="31"/>
      <c r="CW83" s="31"/>
      <c r="CX83" s="31"/>
      <c r="CY83" s="31"/>
      <c r="CZ83" s="31"/>
      <c r="DA83" s="31"/>
      <c r="DB83" s="31"/>
      <c r="DC83" s="31"/>
      <c r="DD83" s="31"/>
      <c r="DE83" s="31"/>
      <c r="DF83" s="31"/>
      <c r="DG83" s="31"/>
      <c r="DH83" s="31"/>
      <c r="DI83" s="31"/>
      <c r="DJ83" s="31"/>
      <c r="DK83" s="31"/>
      <c r="DL83" s="31"/>
      <c r="DM83" s="31"/>
      <c r="DN83" s="31"/>
      <c r="DO83" s="31"/>
      <c r="DP83" s="31"/>
      <c r="DQ83" s="31"/>
      <c r="DR83" s="31"/>
      <c r="DS83" s="31"/>
      <c r="DT83" s="31"/>
      <c r="DU83" s="31"/>
      <c r="DV83" s="31"/>
      <c r="DW83" s="31"/>
      <c r="DX83" s="31"/>
      <c r="DY83" s="31"/>
      <c r="DZ83" s="31"/>
      <c r="EA83" s="31"/>
      <c r="EB83" s="31"/>
      <c r="EC83" s="31"/>
      <c r="ED83" s="31"/>
      <c r="EE83" s="31"/>
      <c r="EF83" s="31"/>
      <c r="EG83" s="31"/>
      <c r="EH83" s="31"/>
      <c r="EI83" s="31"/>
      <c r="EJ83" s="31"/>
      <c r="EK83" s="31"/>
      <c r="EL83" s="31"/>
      <c r="EM83" s="31"/>
      <c r="EN83" s="31"/>
      <c r="EO83" s="31"/>
      <c r="EP83" s="31"/>
      <c r="EQ83" s="31"/>
      <c r="ER83" s="31"/>
      <c r="ES83" s="31"/>
      <c r="ET83" s="31"/>
      <c r="EU83" s="31"/>
      <c r="EV83" s="31"/>
      <c r="EW83" s="31"/>
      <c r="EX83" s="31"/>
      <c r="EY83" s="31"/>
      <c r="EZ83" s="31"/>
      <c r="FA83" s="31"/>
      <c r="FB83" s="31"/>
      <c r="FC83" s="31"/>
      <c r="FD83" s="31"/>
      <c r="FE83" s="31"/>
      <c r="FF83" s="31"/>
      <c r="FG83" s="31"/>
      <c r="FH83" s="31"/>
      <c r="FI83" s="31"/>
      <c r="FJ83" s="31"/>
      <c r="FK83" s="31"/>
      <c r="FL83" s="31"/>
      <c r="FM83" s="31"/>
      <c r="FN83" s="31"/>
      <c r="FO83" s="31"/>
      <c r="FP83" s="31"/>
      <c r="FQ83" s="31"/>
      <c r="FR83" s="31"/>
      <c r="FS83" s="31"/>
      <c r="FT83" s="31"/>
      <c r="FU83" s="31"/>
      <c r="FV83" s="31"/>
      <c r="FW83" s="31"/>
      <c r="FX83" s="31"/>
      <c r="FY83" s="31"/>
      <c r="FZ83" s="31"/>
      <c r="GA83" s="31"/>
      <c r="GB83" s="31"/>
      <c r="GC83" s="31"/>
      <c r="GD83" s="31"/>
      <c r="GE83" s="31"/>
      <c r="GF83" s="31"/>
      <c r="GG83" s="31"/>
      <c r="GH83" s="31"/>
      <c r="GI83" s="31"/>
      <c r="GJ83" s="31"/>
      <c r="GK83" s="31"/>
      <c r="GL83" s="31"/>
      <c r="GM83" s="31"/>
      <c r="GN83" s="31"/>
      <c r="GO83" s="31"/>
      <c r="GP83" s="31"/>
      <c r="GQ83" s="31"/>
      <c r="GR83" s="31"/>
      <c r="GS83" s="31"/>
      <c r="GT83" s="31"/>
      <c r="GU83" s="31"/>
      <c r="GV83" s="31"/>
      <c r="GW83" s="31"/>
      <c r="GX83" s="31"/>
      <c r="GY83" s="31"/>
      <c r="GZ83" s="31"/>
      <c r="HA83" s="31"/>
      <c r="HB83" s="31"/>
      <c r="HC83" s="31"/>
      <c r="HD83" s="31"/>
      <c r="HE83" s="31"/>
      <c r="HF83" s="31"/>
      <c r="HG83" s="31"/>
      <c r="HH83" s="31"/>
      <c r="HI83" s="31"/>
      <c r="HJ83" s="31"/>
      <c r="HK83" s="31"/>
      <c r="HL83" s="31"/>
      <c r="HM83" s="31"/>
      <c r="HN83" s="31"/>
      <c r="HO83" s="31"/>
      <c r="HP83" s="31"/>
      <c r="HQ83" s="31"/>
      <c r="HR83" s="31"/>
      <c r="HS83" s="31"/>
      <c r="HT83" s="31"/>
      <c r="HU83" s="31"/>
      <c r="HV83" s="31"/>
      <c r="HW83" s="31"/>
      <c r="HX83" s="31"/>
      <c r="HY83" s="31"/>
      <c r="HZ83" s="31"/>
      <c r="IA83" s="31"/>
      <c r="IB83" s="31"/>
      <c r="IC83" s="31"/>
      <c r="ID83" s="31"/>
      <c r="IE83" s="31"/>
      <c r="IF83" s="31"/>
      <c r="IG83" s="31"/>
      <c r="IH83" s="31"/>
      <c r="II83" s="31"/>
      <c r="IJ83" s="31"/>
      <c r="IK83" s="31"/>
      <c r="IL83" s="31"/>
      <c r="IM83" s="31"/>
      <c r="IN83" s="31"/>
      <c r="IO83" s="31"/>
      <c r="IP83" s="31"/>
      <c r="IQ83" s="31"/>
      <c r="IR83" s="31"/>
      <c r="IS83" s="31"/>
      <c r="IT83" s="31"/>
      <c r="IU83" s="31"/>
      <c r="IV83" s="31"/>
    </row>
    <row r="84" spans="1:256" ht="10.5">
      <c r="A84" s="14">
        <v>94</v>
      </c>
      <c r="B84" s="21" t="str">
        <f t="shared" si="24"/>
        <v>Cruz del Norte</v>
      </c>
      <c r="C84" s="33">
        <f aca="true" t="shared" si="31" ref="C84:S84">C22+C53</f>
        <v>476</v>
      </c>
      <c r="D84" s="33">
        <f t="shared" si="31"/>
        <v>201</v>
      </c>
      <c r="E84" s="33">
        <f t="shared" si="31"/>
        <v>96</v>
      </c>
      <c r="F84" s="33">
        <f t="shared" si="31"/>
        <v>61</v>
      </c>
      <c r="G84" s="33">
        <f t="shared" si="31"/>
        <v>98</v>
      </c>
      <c r="H84" s="33">
        <f t="shared" si="31"/>
        <v>124</v>
      </c>
      <c r="I84" s="33">
        <f t="shared" si="31"/>
        <v>147</v>
      </c>
      <c r="J84" s="33">
        <f t="shared" si="31"/>
        <v>189</v>
      </c>
      <c r="K84" s="33">
        <f t="shared" si="31"/>
        <v>186</v>
      </c>
      <c r="L84" s="33">
        <f t="shared" si="31"/>
        <v>167</v>
      </c>
      <c r="M84" s="33">
        <f t="shared" si="31"/>
        <v>59</v>
      </c>
      <c r="N84" s="33">
        <f t="shared" si="31"/>
        <v>19</v>
      </c>
      <c r="O84" s="33">
        <f t="shared" si="31"/>
        <v>6</v>
      </c>
      <c r="P84" s="33">
        <f t="shared" si="31"/>
        <v>6</v>
      </c>
      <c r="Q84" s="33">
        <f t="shared" si="31"/>
        <v>1</v>
      </c>
      <c r="R84" s="33">
        <f t="shared" si="31"/>
        <v>1</v>
      </c>
      <c r="S84" s="33">
        <f t="shared" si="31"/>
        <v>0</v>
      </c>
      <c r="T84" s="33">
        <f t="shared" si="26"/>
        <v>1837</v>
      </c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  <c r="CO84" s="31"/>
      <c r="CP84" s="31"/>
      <c r="CQ84" s="31"/>
      <c r="CR84" s="31"/>
      <c r="CS84" s="31"/>
      <c r="CT84" s="31"/>
      <c r="CU84" s="31"/>
      <c r="CV84" s="31"/>
      <c r="CW84" s="31"/>
      <c r="CX84" s="31"/>
      <c r="CY84" s="31"/>
      <c r="CZ84" s="31"/>
      <c r="DA84" s="31"/>
      <c r="DB84" s="31"/>
      <c r="DC84" s="31"/>
      <c r="DD84" s="31"/>
      <c r="DE84" s="31"/>
      <c r="DF84" s="31"/>
      <c r="DG84" s="31"/>
      <c r="DH84" s="31"/>
      <c r="DI84" s="31"/>
      <c r="DJ84" s="31"/>
      <c r="DK84" s="31"/>
      <c r="DL84" s="31"/>
      <c r="DM84" s="31"/>
      <c r="DN84" s="31"/>
      <c r="DO84" s="31"/>
      <c r="DP84" s="31"/>
      <c r="DQ84" s="31"/>
      <c r="DR84" s="31"/>
      <c r="DS84" s="31"/>
      <c r="DT84" s="31"/>
      <c r="DU84" s="31"/>
      <c r="DV84" s="31"/>
      <c r="DW84" s="31"/>
      <c r="DX84" s="31"/>
      <c r="DY84" s="31"/>
      <c r="DZ84" s="31"/>
      <c r="EA84" s="31"/>
      <c r="EB84" s="31"/>
      <c r="EC84" s="31"/>
      <c r="ED84" s="31"/>
      <c r="EE84" s="31"/>
      <c r="EF84" s="31"/>
      <c r="EG84" s="31"/>
      <c r="EH84" s="31"/>
      <c r="EI84" s="31"/>
      <c r="EJ84" s="31"/>
      <c r="EK84" s="31"/>
      <c r="EL84" s="31"/>
      <c r="EM84" s="31"/>
      <c r="EN84" s="31"/>
      <c r="EO84" s="31"/>
      <c r="EP84" s="31"/>
      <c r="EQ84" s="31"/>
      <c r="ER84" s="31"/>
      <c r="ES84" s="31"/>
      <c r="ET84" s="31"/>
      <c r="EU84" s="31"/>
      <c r="EV84" s="31"/>
      <c r="EW84" s="31"/>
      <c r="EX84" s="31"/>
      <c r="EY84" s="31"/>
      <c r="EZ84" s="31"/>
      <c r="FA84" s="31"/>
      <c r="FB84" s="31"/>
      <c r="FC84" s="31"/>
      <c r="FD84" s="31"/>
      <c r="FE84" s="31"/>
      <c r="FF84" s="31"/>
      <c r="FG84" s="31"/>
      <c r="FH84" s="31"/>
      <c r="FI84" s="31"/>
      <c r="FJ84" s="31"/>
      <c r="FK84" s="31"/>
      <c r="FL84" s="31"/>
      <c r="FM84" s="31"/>
      <c r="FN84" s="31"/>
      <c r="FO84" s="31"/>
      <c r="FP84" s="31"/>
      <c r="FQ84" s="31"/>
      <c r="FR84" s="31"/>
      <c r="FS84" s="31"/>
      <c r="FT84" s="31"/>
      <c r="FU84" s="31"/>
      <c r="FV84" s="31"/>
      <c r="FW84" s="31"/>
      <c r="FX84" s="31"/>
      <c r="FY84" s="31"/>
      <c r="FZ84" s="31"/>
      <c r="GA84" s="31"/>
      <c r="GB84" s="31"/>
      <c r="GC84" s="31"/>
      <c r="GD84" s="31"/>
      <c r="GE84" s="31"/>
      <c r="GF84" s="31"/>
      <c r="GG84" s="31"/>
      <c r="GH84" s="31"/>
      <c r="GI84" s="31"/>
      <c r="GJ84" s="31"/>
      <c r="GK84" s="31"/>
      <c r="GL84" s="31"/>
      <c r="GM84" s="31"/>
      <c r="GN84" s="31"/>
      <c r="GO84" s="31"/>
      <c r="GP84" s="31"/>
      <c r="GQ84" s="31"/>
      <c r="GR84" s="31"/>
      <c r="GS84" s="31"/>
      <c r="GT84" s="31"/>
      <c r="GU84" s="31"/>
      <c r="GV84" s="31"/>
      <c r="GW84" s="31"/>
      <c r="GX84" s="31"/>
      <c r="GY84" s="31"/>
      <c r="GZ84" s="31"/>
      <c r="HA84" s="31"/>
      <c r="HB84" s="31"/>
      <c r="HC84" s="31"/>
      <c r="HD84" s="31"/>
      <c r="HE84" s="31"/>
      <c r="HF84" s="31"/>
      <c r="HG84" s="31"/>
      <c r="HH84" s="31"/>
      <c r="HI84" s="31"/>
      <c r="HJ84" s="31"/>
      <c r="HK84" s="31"/>
      <c r="HL84" s="31"/>
      <c r="HM84" s="31"/>
      <c r="HN84" s="31"/>
      <c r="HO84" s="31"/>
      <c r="HP84" s="31"/>
      <c r="HQ84" s="31"/>
      <c r="HR84" s="31"/>
      <c r="HS84" s="31"/>
      <c r="HT84" s="31"/>
      <c r="HU84" s="31"/>
      <c r="HV84" s="31"/>
      <c r="HW84" s="31"/>
      <c r="HX84" s="31"/>
      <c r="HY84" s="31"/>
      <c r="HZ84" s="31"/>
      <c r="IA84" s="31"/>
      <c r="IB84" s="31"/>
      <c r="IC84" s="31"/>
      <c r="ID84" s="31"/>
      <c r="IE84" s="31"/>
      <c r="IF84" s="31"/>
      <c r="IG84" s="31"/>
      <c r="IH84" s="31"/>
      <c r="II84" s="31"/>
      <c r="IJ84" s="31"/>
      <c r="IK84" s="31"/>
      <c r="IL84" s="31"/>
      <c r="IM84" s="31"/>
      <c r="IN84" s="31"/>
      <c r="IO84" s="31"/>
      <c r="IP84" s="31"/>
      <c r="IQ84" s="31"/>
      <c r="IR84" s="31"/>
      <c r="IS84" s="31"/>
      <c r="IT84" s="31"/>
      <c r="IU84" s="31"/>
      <c r="IV84" s="31"/>
    </row>
    <row r="85" spans="1:256" ht="10.5">
      <c r="A85" s="14"/>
      <c r="B85" s="14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1"/>
      <c r="CS85" s="31"/>
      <c r="CT85" s="31"/>
      <c r="CU85" s="31"/>
      <c r="CV85" s="31"/>
      <c r="CW85" s="31"/>
      <c r="CX85" s="31"/>
      <c r="CY85" s="31"/>
      <c r="CZ85" s="31"/>
      <c r="DA85" s="31"/>
      <c r="DB85" s="31"/>
      <c r="DC85" s="31"/>
      <c r="DD85" s="31"/>
      <c r="DE85" s="31"/>
      <c r="DF85" s="31"/>
      <c r="DG85" s="31"/>
      <c r="DH85" s="31"/>
      <c r="DI85" s="31"/>
      <c r="DJ85" s="31"/>
      <c r="DK85" s="31"/>
      <c r="DL85" s="31"/>
      <c r="DM85" s="31"/>
      <c r="DN85" s="31"/>
      <c r="DO85" s="31"/>
      <c r="DP85" s="31"/>
      <c r="DQ85" s="31"/>
      <c r="DR85" s="31"/>
      <c r="DS85" s="31"/>
      <c r="DT85" s="31"/>
      <c r="DU85" s="31"/>
      <c r="DV85" s="31"/>
      <c r="DW85" s="31"/>
      <c r="DX85" s="31"/>
      <c r="DY85" s="31"/>
      <c r="DZ85" s="31"/>
      <c r="EA85" s="31"/>
      <c r="EB85" s="31"/>
      <c r="EC85" s="31"/>
      <c r="ED85" s="31"/>
      <c r="EE85" s="31"/>
      <c r="EF85" s="31"/>
      <c r="EG85" s="31"/>
      <c r="EH85" s="31"/>
      <c r="EI85" s="31"/>
      <c r="EJ85" s="31"/>
      <c r="EK85" s="31"/>
      <c r="EL85" s="31"/>
      <c r="EM85" s="31"/>
      <c r="EN85" s="31"/>
      <c r="EO85" s="31"/>
      <c r="EP85" s="31"/>
      <c r="EQ85" s="31"/>
      <c r="ER85" s="31"/>
      <c r="ES85" s="31"/>
      <c r="ET85" s="31"/>
      <c r="EU85" s="31"/>
      <c r="EV85" s="31"/>
      <c r="EW85" s="31"/>
      <c r="EX85" s="31"/>
      <c r="EY85" s="31"/>
      <c r="EZ85" s="31"/>
      <c r="FA85" s="31"/>
      <c r="FB85" s="31"/>
      <c r="FC85" s="31"/>
      <c r="FD85" s="31"/>
      <c r="FE85" s="31"/>
      <c r="FF85" s="31"/>
      <c r="FG85" s="31"/>
      <c r="FH85" s="31"/>
      <c r="FI85" s="31"/>
      <c r="FJ85" s="31"/>
      <c r="FK85" s="31"/>
      <c r="FL85" s="31"/>
      <c r="FM85" s="31"/>
      <c r="FN85" s="31"/>
      <c r="FO85" s="31"/>
      <c r="FP85" s="31"/>
      <c r="FQ85" s="31"/>
      <c r="FR85" s="31"/>
      <c r="FS85" s="31"/>
      <c r="FT85" s="31"/>
      <c r="FU85" s="31"/>
      <c r="FV85" s="31"/>
      <c r="FW85" s="31"/>
      <c r="FX85" s="31"/>
      <c r="FY85" s="31"/>
      <c r="FZ85" s="31"/>
      <c r="GA85" s="31"/>
      <c r="GB85" s="31"/>
      <c r="GC85" s="31"/>
      <c r="GD85" s="31"/>
      <c r="GE85" s="31"/>
      <c r="GF85" s="31"/>
      <c r="GG85" s="31"/>
      <c r="GH85" s="31"/>
      <c r="GI85" s="31"/>
      <c r="GJ85" s="31"/>
      <c r="GK85" s="31"/>
      <c r="GL85" s="31"/>
      <c r="GM85" s="31"/>
      <c r="GN85" s="31"/>
      <c r="GO85" s="31"/>
      <c r="GP85" s="31"/>
      <c r="GQ85" s="31"/>
      <c r="GR85" s="31"/>
      <c r="GS85" s="31"/>
      <c r="GT85" s="31"/>
      <c r="GU85" s="31"/>
      <c r="GV85" s="31"/>
      <c r="GW85" s="31"/>
      <c r="GX85" s="31"/>
      <c r="GY85" s="31"/>
      <c r="GZ85" s="31"/>
      <c r="HA85" s="31"/>
      <c r="HB85" s="31"/>
      <c r="HC85" s="31"/>
      <c r="HD85" s="31"/>
      <c r="HE85" s="31"/>
      <c r="HF85" s="31"/>
      <c r="HG85" s="31"/>
      <c r="HH85" s="31"/>
      <c r="HI85" s="31"/>
      <c r="HJ85" s="31"/>
      <c r="HK85" s="31"/>
      <c r="HL85" s="31"/>
      <c r="HM85" s="31"/>
      <c r="HN85" s="31"/>
      <c r="HO85" s="31"/>
      <c r="HP85" s="31"/>
      <c r="HQ85" s="31"/>
      <c r="HR85" s="31"/>
      <c r="HS85" s="31"/>
      <c r="HT85" s="31"/>
      <c r="HU85" s="31"/>
      <c r="HV85" s="31"/>
      <c r="HW85" s="31"/>
      <c r="HX85" s="31"/>
      <c r="HY85" s="31"/>
      <c r="HZ85" s="31"/>
      <c r="IA85" s="31"/>
      <c r="IB85" s="31"/>
      <c r="IC85" s="31"/>
      <c r="ID85" s="31"/>
      <c r="IE85" s="31"/>
      <c r="IF85" s="31"/>
      <c r="IG85" s="31"/>
      <c r="IH85" s="31"/>
      <c r="II85" s="31"/>
      <c r="IJ85" s="31"/>
      <c r="IK85" s="31"/>
      <c r="IL85" s="31"/>
      <c r="IM85" s="31"/>
      <c r="IN85" s="31"/>
      <c r="IO85" s="31"/>
      <c r="IP85" s="31"/>
      <c r="IQ85" s="31"/>
      <c r="IR85" s="31"/>
      <c r="IS85" s="31"/>
      <c r="IT85" s="31"/>
      <c r="IU85" s="31"/>
      <c r="IV85" s="31"/>
    </row>
    <row r="86" spans="1:256" ht="10.5">
      <c r="A86" s="119"/>
      <c r="B86" s="119" t="s">
        <v>49</v>
      </c>
      <c r="C86" s="139">
        <f aca="true" t="shared" si="32" ref="C86:T86">SUM(C79:C84)</f>
        <v>11256</v>
      </c>
      <c r="D86" s="139">
        <f>SUM(D79:D84)</f>
        <v>4947</v>
      </c>
      <c r="E86" s="139">
        <f t="shared" si="32"/>
        <v>4265</v>
      </c>
      <c r="F86" s="139">
        <f t="shared" si="32"/>
        <v>1741</v>
      </c>
      <c r="G86" s="139">
        <f t="shared" si="32"/>
        <v>2332</v>
      </c>
      <c r="H86" s="139">
        <f t="shared" si="32"/>
        <v>2859</v>
      </c>
      <c r="I86" s="139">
        <f t="shared" si="32"/>
        <v>2877</v>
      </c>
      <c r="J86" s="139">
        <f t="shared" si="32"/>
        <v>3657</v>
      </c>
      <c r="K86" s="139">
        <f t="shared" si="32"/>
        <v>3631</v>
      </c>
      <c r="L86" s="139">
        <f t="shared" si="32"/>
        <v>4290</v>
      </c>
      <c r="M86" s="139">
        <f t="shared" si="32"/>
        <v>4415</v>
      </c>
      <c r="N86" s="139">
        <f t="shared" si="32"/>
        <v>3319</v>
      </c>
      <c r="O86" s="139">
        <f t="shared" si="32"/>
        <v>1484</v>
      </c>
      <c r="P86" s="139">
        <f t="shared" si="32"/>
        <v>774</v>
      </c>
      <c r="Q86" s="139">
        <f t="shared" si="32"/>
        <v>558</v>
      </c>
      <c r="R86" s="139">
        <f t="shared" si="32"/>
        <v>459</v>
      </c>
      <c r="S86" s="139">
        <f t="shared" si="32"/>
        <v>0</v>
      </c>
      <c r="T86" s="139">
        <f t="shared" si="32"/>
        <v>52864</v>
      </c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1"/>
      <c r="CS86" s="31"/>
      <c r="CT86" s="31"/>
      <c r="CU86" s="31"/>
      <c r="CV86" s="31"/>
      <c r="CW86" s="31"/>
      <c r="CX86" s="31"/>
      <c r="CY86" s="31"/>
      <c r="CZ86" s="31"/>
      <c r="DA86" s="31"/>
      <c r="DB86" s="31"/>
      <c r="DC86" s="31"/>
      <c r="DD86" s="31"/>
      <c r="DE86" s="31"/>
      <c r="DF86" s="31"/>
      <c r="DG86" s="31"/>
      <c r="DH86" s="31"/>
      <c r="DI86" s="31"/>
      <c r="DJ86" s="31"/>
      <c r="DK86" s="31"/>
      <c r="DL86" s="31"/>
      <c r="DM86" s="31"/>
      <c r="DN86" s="31"/>
      <c r="DO86" s="31"/>
      <c r="DP86" s="31"/>
      <c r="DQ86" s="31"/>
      <c r="DR86" s="31"/>
      <c r="DS86" s="31"/>
      <c r="DT86" s="31"/>
      <c r="DU86" s="31"/>
      <c r="DV86" s="31"/>
      <c r="DW86" s="31"/>
      <c r="DX86" s="31"/>
      <c r="DY86" s="31"/>
      <c r="DZ86" s="31"/>
      <c r="EA86" s="31"/>
      <c r="EB86" s="31"/>
      <c r="EC86" s="31"/>
      <c r="ED86" s="31"/>
      <c r="EE86" s="31"/>
      <c r="EF86" s="31"/>
      <c r="EG86" s="31"/>
      <c r="EH86" s="31"/>
      <c r="EI86" s="31"/>
      <c r="EJ86" s="31"/>
      <c r="EK86" s="31"/>
      <c r="EL86" s="31"/>
      <c r="EM86" s="31"/>
      <c r="EN86" s="31"/>
      <c r="EO86" s="31"/>
      <c r="EP86" s="31"/>
      <c r="EQ86" s="31"/>
      <c r="ER86" s="31"/>
      <c r="ES86" s="31"/>
      <c r="ET86" s="31"/>
      <c r="EU86" s="31"/>
      <c r="EV86" s="31"/>
      <c r="EW86" s="31"/>
      <c r="EX86" s="31"/>
      <c r="EY86" s="31"/>
      <c r="EZ86" s="31"/>
      <c r="FA86" s="31"/>
      <c r="FB86" s="31"/>
      <c r="FC86" s="31"/>
      <c r="FD86" s="31"/>
      <c r="FE86" s="31"/>
      <c r="FF86" s="31"/>
      <c r="FG86" s="31"/>
      <c r="FH86" s="31"/>
      <c r="FI86" s="31"/>
      <c r="FJ86" s="31"/>
      <c r="FK86" s="31"/>
      <c r="FL86" s="31"/>
      <c r="FM86" s="31"/>
      <c r="FN86" s="31"/>
      <c r="FO86" s="31"/>
      <c r="FP86" s="31"/>
      <c r="FQ86" s="31"/>
      <c r="FR86" s="31"/>
      <c r="FS86" s="31"/>
      <c r="FT86" s="31"/>
      <c r="FU86" s="31"/>
      <c r="FV86" s="31"/>
      <c r="FW86" s="31"/>
      <c r="FX86" s="31"/>
      <c r="FY86" s="31"/>
      <c r="FZ86" s="31"/>
      <c r="GA86" s="31"/>
      <c r="GB86" s="31"/>
      <c r="GC86" s="31"/>
      <c r="GD86" s="31"/>
      <c r="GE86" s="31"/>
      <c r="GF86" s="31"/>
      <c r="GG86" s="31"/>
      <c r="GH86" s="31"/>
      <c r="GI86" s="31"/>
      <c r="GJ86" s="31"/>
      <c r="GK86" s="31"/>
      <c r="GL86" s="31"/>
      <c r="GM86" s="31"/>
      <c r="GN86" s="31"/>
      <c r="GO86" s="31"/>
      <c r="GP86" s="31"/>
      <c r="GQ86" s="31"/>
      <c r="GR86" s="31"/>
      <c r="GS86" s="31"/>
      <c r="GT86" s="31"/>
      <c r="GU86" s="31"/>
      <c r="GV86" s="31"/>
      <c r="GW86" s="31"/>
      <c r="GX86" s="31"/>
      <c r="GY86" s="31"/>
      <c r="GZ86" s="31"/>
      <c r="HA86" s="31"/>
      <c r="HB86" s="31"/>
      <c r="HC86" s="31"/>
      <c r="HD86" s="31"/>
      <c r="HE86" s="31"/>
      <c r="HF86" s="31"/>
      <c r="HG86" s="31"/>
      <c r="HH86" s="31"/>
      <c r="HI86" s="31"/>
      <c r="HJ86" s="31"/>
      <c r="HK86" s="31"/>
      <c r="HL86" s="31"/>
      <c r="HM86" s="31"/>
      <c r="HN86" s="31"/>
      <c r="HO86" s="31"/>
      <c r="HP86" s="31"/>
      <c r="HQ86" s="31"/>
      <c r="HR86" s="31"/>
      <c r="HS86" s="31"/>
      <c r="HT86" s="31"/>
      <c r="HU86" s="31"/>
      <c r="HV86" s="31"/>
      <c r="HW86" s="31"/>
      <c r="HX86" s="31"/>
      <c r="HY86" s="31"/>
      <c r="HZ86" s="31"/>
      <c r="IA86" s="31"/>
      <c r="IB86" s="31"/>
      <c r="IC86" s="31"/>
      <c r="ID86" s="31"/>
      <c r="IE86" s="31"/>
      <c r="IF86" s="31"/>
      <c r="IG86" s="31"/>
      <c r="IH86" s="31"/>
      <c r="II86" s="31"/>
      <c r="IJ86" s="31"/>
      <c r="IK86" s="31"/>
      <c r="IL86" s="31"/>
      <c r="IM86" s="31"/>
      <c r="IN86" s="31"/>
      <c r="IO86" s="31"/>
      <c r="IP86" s="31"/>
      <c r="IQ86" s="31"/>
      <c r="IR86" s="31"/>
      <c r="IS86" s="31"/>
      <c r="IT86" s="31"/>
      <c r="IU86" s="31"/>
      <c r="IV86" s="31"/>
    </row>
    <row r="87" spans="1:256" ht="10.5">
      <c r="A87" s="14"/>
      <c r="B87" s="14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  <c r="CO87" s="31"/>
      <c r="CP87" s="31"/>
      <c r="CQ87" s="31"/>
      <c r="CR87" s="31"/>
      <c r="CS87" s="31"/>
      <c r="CT87" s="31"/>
      <c r="CU87" s="31"/>
      <c r="CV87" s="31"/>
      <c r="CW87" s="31"/>
      <c r="CX87" s="31"/>
      <c r="CY87" s="31"/>
      <c r="CZ87" s="31"/>
      <c r="DA87" s="31"/>
      <c r="DB87" s="31"/>
      <c r="DC87" s="31"/>
      <c r="DD87" s="31"/>
      <c r="DE87" s="31"/>
      <c r="DF87" s="31"/>
      <c r="DG87" s="31"/>
      <c r="DH87" s="31"/>
      <c r="DI87" s="31"/>
      <c r="DJ87" s="31"/>
      <c r="DK87" s="31"/>
      <c r="DL87" s="31"/>
      <c r="DM87" s="31"/>
      <c r="DN87" s="31"/>
      <c r="DO87" s="31"/>
      <c r="DP87" s="31"/>
      <c r="DQ87" s="31"/>
      <c r="DR87" s="31"/>
      <c r="DS87" s="31"/>
      <c r="DT87" s="31"/>
      <c r="DU87" s="31"/>
      <c r="DV87" s="31"/>
      <c r="DW87" s="31"/>
      <c r="DX87" s="31"/>
      <c r="DY87" s="31"/>
      <c r="DZ87" s="31"/>
      <c r="EA87" s="31"/>
      <c r="EB87" s="31"/>
      <c r="EC87" s="31"/>
      <c r="ED87" s="31"/>
      <c r="EE87" s="31"/>
      <c r="EF87" s="31"/>
      <c r="EG87" s="31"/>
      <c r="EH87" s="31"/>
      <c r="EI87" s="31"/>
      <c r="EJ87" s="31"/>
      <c r="EK87" s="31"/>
      <c r="EL87" s="31"/>
      <c r="EM87" s="31"/>
      <c r="EN87" s="31"/>
      <c r="EO87" s="31"/>
      <c r="EP87" s="31"/>
      <c r="EQ87" s="31"/>
      <c r="ER87" s="31"/>
      <c r="ES87" s="31"/>
      <c r="ET87" s="31"/>
      <c r="EU87" s="31"/>
      <c r="EV87" s="31"/>
      <c r="EW87" s="31"/>
      <c r="EX87" s="31"/>
      <c r="EY87" s="31"/>
      <c r="EZ87" s="31"/>
      <c r="FA87" s="31"/>
      <c r="FB87" s="31"/>
      <c r="FC87" s="31"/>
      <c r="FD87" s="31"/>
      <c r="FE87" s="31"/>
      <c r="FF87" s="31"/>
      <c r="FG87" s="31"/>
      <c r="FH87" s="31"/>
      <c r="FI87" s="31"/>
      <c r="FJ87" s="31"/>
      <c r="FK87" s="31"/>
      <c r="FL87" s="31"/>
      <c r="FM87" s="31"/>
      <c r="FN87" s="31"/>
      <c r="FO87" s="31"/>
      <c r="FP87" s="31"/>
      <c r="FQ87" s="31"/>
      <c r="FR87" s="31"/>
      <c r="FS87" s="31"/>
      <c r="FT87" s="31"/>
      <c r="FU87" s="31"/>
      <c r="FV87" s="31"/>
      <c r="FW87" s="31"/>
      <c r="FX87" s="31"/>
      <c r="FY87" s="31"/>
      <c r="FZ87" s="31"/>
      <c r="GA87" s="31"/>
      <c r="GB87" s="31"/>
      <c r="GC87" s="31"/>
      <c r="GD87" s="31"/>
      <c r="GE87" s="31"/>
      <c r="GF87" s="31"/>
      <c r="GG87" s="31"/>
      <c r="GH87" s="31"/>
      <c r="GI87" s="31"/>
      <c r="GJ87" s="31"/>
      <c r="GK87" s="31"/>
      <c r="GL87" s="31"/>
      <c r="GM87" s="31"/>
      <c r="GN87" s="31"/>
      <c r="GO87" s="31"/>
      <c r="GP87" s="31"/>
      <c r="GQ87" s="31"/>
      <c r="GR87" s="31"/>
      <c r="GS87" s="31"/>
      <c r="GT87" s="31"/>
      <c r="GU87" s="31"/>
      <c r="GV87" s="31"/>
      <c r="GW87" s="31"/>
      <c r="GX87" s="31"/>
      <c r="GY87" s="31"/>
      <c r="GZ87" s="31"/>
      <c r="HA87" s="31"/>
      <c r="HB87" s="31"/>
      <c r="HC87" s="31"/>
      <c r="HD87" s="31"/>
      <c r="HE87" s="31"/>
      <c r="HF87" s="31"/>
      <c r="HG87" s="31"/>
      <c r="HH87" s="31"/>
      <c r="HI87" s="31"/>
      <c r="HJ87" s="31"/>
      <c r="HK87" s="31"/>
      <c r="HL87" s="31"/>
      <c r="HM87" s="31"/>
      <c r="HN87" s="31"/>
      <c r="HO87" s="31"/>
      <c r="HP87" s="31"/>
      <c r="HQ87" s="31"/>
      <c r="HR87" s="31"/>
      <c r="HS87" s="31"/>
      <c r="HT87" s="31"/>
      <c r="HU87" s="31"/>
      <c r="HV87" s="31"/>
      <c r="HW87" s="31"/>
      <c r="HX87" s="31"/>
      <c r="HY87" s="31"/>
      <c r="HZ87" s="31"/>
      <c r="IA87" s="31"/>
      <c r="IB87" s="31"/>
      <c r="IC87" s="31"/>
      <c r="ID87" s="31"/>
      <c r="IE87" s="31"/>
      <c r="IF87" s="31"/>
      <c r="IG87" s="31"/>
      <c r="IH87" s="31"/>
      <c r="II87" s="31"/>
      <c r="IJ87" s="31"/>
      <c r="IK87" s="31"/>
      <c r="IL87" s="31"/>
      <c r="IM87" s="31"/>
      <c r="IN87" s="31"/>
      <c r="IO87" s="31"/>
      <c r="IP87" s="31"/>
      <c r="IQ87" s="31"/>
      <c r="IR87" s="31"/>
      <c r="IS87" s="31"/>
      <c r="IT87" s="31"/>
      <c r="IU87" s="31"/>
      <c r="IV87" s="31"/>
    </row>
    <row r="88" spans="1:256" ht="10.5">
      <c r="A88" s="141"/>
      <c r="B88" s="141" t="s">
        <v>50</v>
      </c>
      <c r="C88" s="139">
        <f aca="true" t="shared" si="33" ref="C88:T88">C77+C86</f>
        <v>330186</v>
      </c>
      <c r="D88" s="139">
        <f>D77+D86</f>
        <v>116904</v>
      </c>
      <c r="E88" s="139">
        <f t="shared" si="33"/>
        <v>146697</v>
      </c>
      <c r="F88" s="139">
        <f t="shared" si="33"/>
        <v>159412</v>
      </c>
      <c r="G88" s="139">
        <f t="shared" si="33"/>
        <v>158275</v>
      </c>
      <c r="H88" s="139">
        <f t="shared" si="33"/>
        <v>148786</v>
      </c>
      <c r="I88" s="139">
        <f t="shared" si="33"/>
        <v>124007</v>
      </c>
      <c r="J88" s="139">
        <f t="shared" si="33"/>
        <v>111137</v>
      </c>
      <c r="K88" s="139">
        <f t="shared" si="33"/>
        <v>89237</v>
      </c>
      <c r="L88" s="139">
        <f t="shared" si="33"/>
        <v>67137</v>
      </c>
      <c r="M88" s="139">
        <f t="shared" si="33"/>
        <v>48032</v>
      </c>
      <c r="N88" s="139">
        <f t="shared" si="33"/>
        <v>28306</v>
      </c>
      <c r="O88" s="139">
        <f t="shared" si="33"/>
        <v>14558</v>
      </c>
      <c r="P88" s="139">
        <f t="shared" si="33"/>
        <v>8622</v>
      </c>
      <c r="Q88" s="139">
        <f t="shared" si="33"/>
        <v>5348</v>
      </c>
      <c r="R88" s="139">
        <f t="shared" si="33"/>
        <v>2955</v>
      </c>
      <c r="S88" s="139">
        <f t="shared" si="33"/>
        <v>0</v>
      </c>
      <c r="T88" s="139">
        <f t="shared" si="33"/>
        <v>1559599</v>
      </c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  <c r="CO88" s="31"/>
      <c r="CP88" s="31"/>
      <c r="CQ88" s="31"/>
      <c r="CR88" s="31"/>
      <c r="CS88" s="31"/>
      <c r="CT88" s="31"/>
      <c r="CU88" s="31"/>
      <c r="CV88" s="31"/>
      <c r="CW88" s="31"/>
      <c r="CX88" s="31"/>
      <c r="CY88" s="31"/>
      <c r="CZ88" s="31"/>
      <c r="DA88" s="31"/>
      <c r="DB88" s="31"/>
      <c r="DC88" s="31"/>
      <c r="DD88" s="31"/>
      <c r="DE88" s="31"/>
      <c r="DF88" s="31"/>
      <c r="DG88" s="31"/>
      <c r="DH88" s="31"/>
      <c r="DI88" s="31"/>
      <c r="DJ88" s="31"/>
      <c r="DK88" s="31"/>
      <c r="DL88" s="31"/>
      <c r="DM88" s="31"/>
      <c r="DN88" s="31"/>
      <c r="DO88" s="31"/>
      <c r="DP88" s="31"/>
      <c r="DQ88" s="31"/>
      <c r="DR88" s="31"/>
      <c r="DS88" s="31"/>
      <c r="DT88" s="31"/>
      <c r="DU88" s="31"/>
      <c r="DV88" s="31"/>
      <c r="DW88" s="31"/>
      <c r="DX88" s="31"/>
      <c r="DY88" s="31"/>
      <c r="DZ88" s="31"/>
      <c r="EA88" s="31"/>
      <c r="EB88" s="31"/>
      <c r="EC88" s="31"/>
      <c r="ED88" s="31"/>
      <c r="EE88" s="31"/>
      <c r="EF88" s="31"/>
      <c r="EG88" s="31"/>
      <c r="EH88" s="31"/>
      <c r="EI88" s="31"/>
      <c r="EJ88" s="31"/>
      <c r="EK88" s="31"/>
      <c r="EL88" s="31"/>
      <c r="EM88" s="31"/>
      <c r="EN88" s="31"/>
      <c r="EO88" s="31"/>
      <c r="EP88" s="31"/>
      <c r="EQ88" s="31"/>
      <c r="ER88" s="31"/>
      <c r="ES88" s="31"/>
      <c r="ET88" s="31"/>
      <c r="EU88" s="31"/>
      <c r="EV88" s="31"/>
      <c r="EW88" s="31"/>
      <c r="EX88" s="31"/>
      <c r="EY88" s="31"/>
      <c r="EZ88" s="31"/>
      <c r="FA88" s="31"/>
      <c r="FB88" s="31"/>
      <c r="FC88" s="31"/>
      <c r="FD88" s="31"/>
      <c r="FE88" s="31"/>
      <c r="FF88" s="31"/>
      <c r="FG88" s="31"/>
      <c r="FH88" s="31"/>
      <c r="FI88" s="31"/>
      <c r="FJ88" s="31"/>
      <c r="FK88" s="31"/>
      <c r="FL88" s="31"/>
      <c r="FM88" s="31"/>
      <c r="FN88" s="31"/>
      <c r="FO88" s="31"/>
      <c r="FP88" s="31"/>
      <c r="FQ88" s="31"/>
      <c r="FR88" s="31"/>
      <c r="FS88" s="31"/>
      <c r="FT88" s="31"/>
      <c r="FU88" s="31"/>
      <c r="FV88" s="31"/>
      <c r="FW88" s="31"/>
      <c r="FX88" s="31"/>
      <c r="FY88" s="31"/>
      <c r="FZ88" s="31"/>
      <c r="GA88" s="31"/>
      <c r="GB88" s="31"/>
      <c r="GC88" s="31"/>
      <c r="GD88" s="31"/>
      <c r="GE88" s="31"/>
      <c r="GF88" s="31"/>
      <c r="GG88" s="31"/>
      <c r="GH88" s="31"/>
      <c r="GI88" s="31"/>
      <c r="GJ88" s="31"/>
      <c r="GK88" s="31"/>
      <c r="GL88" s="31"/>
      <c r="GM88" s="31"/>
      <c r="GN88" s="31"/>
      <c r="GO88" s="31"/>
      <c r="GP88" s="31"/>
      <c r="GQ88" s="31"/>
      <c r="GR88" s="31"/>
      <c r="GS88" s="31"/>
      <c r="GT88" s="31"/>
      <c r="GU88" s="31"/>
      <c r="GV88" s="31"/>
      <c r="GW88" s="31"/>
      <c r="GX88" s="31"/>
      <c r="GY88" s="31"/>
      <c r="GZ88" s="31"/>
      <c r="HA88" s="31"/>
      <c r="HB88" s="31"/>
      <c r="HC88" s="31"/>
      <c r="HD88" s="31"/>
      <c r="HE88" s="31"/>
      <c r="HF88" s="31"/>
      <c r="HG88" s="31"/>
      <c r="HH88" s="31"/>
      <c r="HI88" s="31"/>
      <c r="HJ88" s="31"/>
      <c r="HK88" s="31"/>
      <c r="HL88" s="31"/>
      <c r="HM88" s="31"/>
      <c r="HN88" s="31"/>
      <c r="HO88" s="31"/>
      <c r="HP88" s="31"/>
      <c r="HQ88" s="31"/>
      <c r="HR88" s="31"/>
      <c r="HS88" s="31"/>
      <c r="HT88" s="31"/>
      <c r="HU88" s="31"/>
      <c r="HV88" s="31"/>
      <c r="HW88" s="31"/>
      <c r="HX88" s="31"/>
      <c r="HY88" s="31"/>
      <c r="HZ88" s="31"/>
      <c r="IA88" s="31"/>
      <c r="IB88" s="31"/>
      <c r="IC88" s="31"/>
      <c r="ID88" s="31"/>
      <c r="IE88" s="31"/>
      <c r="IF88" s="31"/>
      <c r="IG88" s="31"/>
      <c r="IH88" s="31"/>
      <c r="II88" s="31"/>
      <c r="IJ88" s="31"/>
      <c r="IK88" s="31"/>
      <c r="IL88" s="31"/>
      <c r="IM88" s="31"/>
      <c r="IN88" s="31"/>
      <c r="IO88" s="31"/>
      <c r="IP88" s="31"/>
      <c r="IQ88" s="31"/>
      <c r="IR88" s="31"/>
      <c r="IS88" s="31"/>
      <c r="IT88" s="31"/>
      <c r="IU88" s="31"/>
      <c r="IV88" s="31"/>
    </row>
    <row r="89" spans="1:256" ht="10.5">
      <c r="A89" s="14"/>
      <c r="B89" s="14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  <c r="CO89" s="31"/>
      <c r="CP89" s="31"/>
      <c r="CQ89" s="31"/>
      <c r="CR89" s="31"/>
      <c r="CS89" s="31"/>
      <c r="CT89" s="31"/>
      <c r="CU89" s="31"/>
      <c r="CV89" s="31"/>
      <c r="CW89" s="31"/>
      <c r="CX89" s="31"/>
      <c r="CY89" s="31"/>
      <c r="CZ89" s="31"/>
      <c r="DA89" s="31"/>
      <c r="DB89" s="31"/>
      <c r="DC89" s="31"/>
      <c r="DD89" s="31"/>
      <c r="DE89" s="31"/>
      <c r="DF89" s="31"/>
      <c r="DG89" s="31"/>
      <c r="DH89" s="31"/>
      <c r="DI89" s="31"/>
      <c r="DJ89" s="31"/>
      <c r="DK89" s="31"/>
      <c r="DL89" s="31"/>
      <c r="DM89" s="31"/>
      <c r="DN89" s="31"/>
      <c r="DO89" s="31"/>
      <c r="DP89" s="31"/>
      <c r="DQ89" s="31"/>
      <c r="DR89" s="31"/>
      <c r="DS89" s="31"/>
      <c r="DT89" s="31"/>
      <c r="DU89" s="31"/>
      <c r="DV89" s="31"/>
      <c r="DW89" s="31"/>
      <c r="DX89" s="31"/>
      <c r="DY89" s="31"/>
      <c r="DZ89" s="31"/>
      <c r="EA89" s="31"/>
      <c r="EB89" s="31"/>
      <c r="EC89" s="31"/>
      <c r="ED89" s="31"/>
      <c r="EE89" s="31"/>
      <c r="EF89" s="31"/>
      <c r="EG89" s="31"/>
      <c r="EH89" s="31"/>
      <c r="EI89" s="31"/>
      <c r="EJ89" s="31"/>
      <c r="EK89" s="31"/>
      <c r="EL89" s="31"/>
      <c r="EM89" s="31"/>
      <c r="EN89" s="31"/>
      <c r="EO89" s="31"/>
      <c r="EP89" s="31"/>
      <c r="EQ89" s="31"/>
      <c r="ER89" s="31"/>
      <c r="ES89" s="31"/>
      <c r="ET89" s="31"/>
      <c r="EU89" s="31"/>
      <c r="EV89" s="31"/>
      <c r="EW89" s="31"/>
      <c r="EX89" s="31"/>
      <c r="EY89" s="31"/>
      <c r="EZ89" s="31"/>
      <c r="FA89" s="31"/>
      <c r="FB89" s="31"/>
      <c r="FC89" s="31"/>
      <c r="FD89" s="31"/>
      <c r="FE89" s="31"/>
      <c r="FF89" s="31"/>
      <c r="FG89" s="31"/>
      <c r="FH89" s="31"/>
      <c r="FI89" s="31"/>
      <c r="FJ89" s="31"/>
      <c r="FK89" s="31"/>
      <c r="FL89" s="31"/>
      <c r="FM89" s="31"/>
      <c r="FN89" s="31"/>
      <c r="FO89" s="31"/>
      <c r="FP89" s="31"/>
      <c r="FQ89" s="31"/>
      <c r="FR89" s="31"/>
      <c r="FS89" s="31"/>
      <c r="FT89" s="31"/>
      <c r="FU89" s="31"/>
      <c r="FV89" s="31"/>
      <c r="FW89" s="31"/>
      <c r="FX89" s="31"/>
      <c r="FY89" s="31"/>
      <c r="FZ89" s="31"/>
      <c r="GA89" s="31"/>
      <c r="GB89" s="31"/>
      <c r="GC89" s="31"/>
      <c r="GD89" s="31"/>
      <c r="GE89" s="31"/>
      <c r="GF89" s="31"/>
      <c r="GG89" s="31"/>
      <c r="GH89" s="31"/>
      <c r="GI89" s="31"/>
      <c r="GJ89" s="31"/>
      <c r="GK89" s="31"/>
      <c r="GL89" s="31"/>
      <c r="GM89" s="31"/>
      <c r="GN89" s="31"/>
      <c r="GO89" s="31"/>
      <c r="GP89" s="31"/>
      <c r="GQ89" s="31"/>
      <c r="GR89" s="31"/>
      <c r="GS89" s="31"/>
      <c r="GT89" s="31"/>
      <c r="GU89" s="31"/>
      <c r="GV89" s="31"/>
      <c r="GW89" s="31"/>
      <c r="GX89" s="31"/>
      <c r="GY89" s="31"/>
      <c r="GZ89" s="31"/>
      <c r="HA89" s="31"/>
      <c r="HB89" s="31"/>
      <c r="HC89" s="31"/>
      <c r="HD89" s="31"/>
      <c r="HE89" s="31"/>
      <c r="HF89" s="31"/>
      <c r="HG89" s="31"/>
      <c r="HH89" s="31"/>
      <c r="HI89" s="31"/>
      <c r="HJ89" s="31"/>
      <c r="HK89" s="31"/>
      <c r="HL89" s="31"/>
      <c r="HM89" s="31"/>
      <c r="HN89" s="31"/>
      <c r="HO89" s="31"/>
      <c r="HP89" s="31"/>
      <c r="HQ89" s="31"/>
      <c r="HR89" s="31"/>
      <c r="HS89" s="31"/>
      <c r="HT89" s="31"/>
      <c r="HU89" s="31"/>
      <c r="HV89" s="31"/>
      <c r="HW89" s="31"/>
      <c r="HX89" s="31"/>
      <c r="HY89" s="31"/>
      <c r="HZ89" s="31"/>
      <c r="IA89" s="31"/>
      <c r="IB89" s="31"/>
      <c r="IC89" s="31"/>
      <c r="ID89" s="31"/>
      <c r="IE89" s="31"/>
      <c r="IF89" s="31"/>
      <c r="IG89" s="31"/>
      <c r="IH89" s="31"/>
      <c r="II89" s="31"/>
      <c r="IJ89" s="31"/>
      <c r="IK89" s="31"/>
      <c r="IL89" s="31"/>
      <c r="IM89" s="31"/>
      <c r="IN89" s="31"/>
      <c r="IO89" s="31"/>
      <c r="IP89" s="31"/>
      <c r="IQ89" s="31"/>
      <c r="IR89" s="31"/>
      <c r="IS89" s="31"/>
      <c r="IT89" s="31"/>
      <c r="IU89" s="31"/>
      <c r="IV89" s="31"/>
    </row>
    <row r="90" spans="1:256" ht="11.25" thickBot="1">
      <c r="A90" s="148"/>
      <c r="B90" s="148" t="s">
        <v>51</v>
      </c>
      <c r="C90" s="150">
        <f aca="true" t="shared" si="34" ref="C90:S90">(C88/$T88)</f>
        <v>0.21171211317781044</v>
      </c>
      <c r="D90" s="150">
        <f>(D88/$T88)</f>
        <v>0.07495772951893404</v>
      </c>
      <c r="E90" s="150">
        <f t="shared" si="34"/>
        <v>0.09406071688940555</v>
      </c>
      <c r="F90" s="150">
        <f t="shared" si="34"/>
        <v>0.10221345358646677</v>
      </c>
      <c r="G90" s="150">
        <f t="shared" si="34"/>
        <v>0.1014844200336112</v>
      </c>
      <c r="H90" s="150">
        <f t="shared" si="34"/>
        <v>0.09540016376004344</v>
      </c>
      <c r="I90" s="150">
        <f t="shared" si="34"/>
        <v>0.07951210535528684</v>
      </c>
      <c r="J90" s="150">
        <f t="shared" si="34"/>
        <v>0.07125998413694802</v>
      </c>
      <c r="K90" s="150">
        <f t="shared" si="34"/>
        <v>0.057217913066115074</v>
      </c>
      <c r="L90" s="150">
        <f t="shared" si="34"/>
        <v>0.04304760390331104</v>
      </c>
      <c r="M90" s="150">
        <f t="shared" si="34"/>
        <v>0.030797660167773896</v>
      </c>
      <c r="N90" s="150">
        <f t="shared" si="34"/>
        <v>0.018149537156666555</v>
      </c>
      <c r="O90" s="150">
        <f t="shared" si="34"/>
        <v>0.009334450714574708</v>
      </c>
      <c r="P90" s="150">
        <f t="shared" si="34"/>
        <v>0.005528344144873137</v>
      </c>
      <c r="Q90" s="150">
        <f t="shared" si="34"/>
        <v>0.003429086579306604</v>
      </c>
      <c r="R90" s="150">
        <f t="shared" si="34"/>
        <v>0.0018947178088726654</v>
      </c>
      <c r="S90" s="150">
        <f t="shared" si="34"/>
        <v>0</v>
      </c>
      <c r="T90" s="150">
        <f>SUM(C90:R90)</f>
        <v>1</v>
      </c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  <c r="CO90" s="31"/>
      <c r="CP90" s="31"/>
      <c r="CQ90" s="31"/>
      <c r="CR90" s="31"/>
      <c r="CS90" s="31"/>
      <c r="CT90" s="31"/>
      <c r="CU90" s="31"/>
      <c r="CV90" s="31"/>
      <c r="CW90" s="31"/>
      <c r="CX90" s="31"/>
      <c r="CY90" s="31"/>
      <c r="CZ90" s="31"/>
      <c r="DA90" s="31"/>
      <c r="DB90" s="31"/>
      <c r="DC90" s="31"/>
      <c r="DD90" s="31"/>
      <c r="DE90" s="31"/>
      <c r="DF90" s="31"/>
      <c r="DG90" s="31"/>
      <c r="DH90" s="31"/>
      <c r="DI90" s="31"/>
      <c r="DJ90" s="31"/>
      <c r="DK90" s="31"/>
      <c r="DL90" s="31"/>
      <c r="DM90" s="31"/>
      <c r="DN90" s="31"/>
      <c r="DO90" s="31"/>
      <c r="DP90" s="31"/>
      <c r="DQ90" s="31"/>
      <c r="DR90" s="31"/>
      <c r="DS90" s="31"/>
      <c r="DT90" s="31"/>
      <c r="DU90" s="31"/>
      <c r="DV90" s="31"/>
      <c r="DW90" s="31"/>
      <c r="DX90" s="31"/>
      <c r="DY90" s="31"/>
      <c r="DZ90" s="31"/>
      <c r="EA90" s="31"/>
      <c r="EB90" s="31"/>
      <c r="EC90" s="31"/>
      <c r="ED90" s="31"/>
      <c r="EE90" s="31"/>
      <c r="EF90" s="31"/>
      <c r="EG90" s="31"/>
      <c r="EH90" s="31"/>
      <c r="EI90" s="31"/>
      <c r="EJ90" s="31"/>
      <c r="EK90" s="31"/>
      <c r="EL90" s="31"/>
      <c r="EM90" s="31"/>
      <c r="EN90" s="31"/>
      <c r="EO90" s="31"/>
      <c r="EP90" s="31"/>
      <c r="EQ90" s="31"/>
      <c r="ER90" s="31"/>
      <c r="ES90" s="31"/>
      <c r="ET90" s="31"/>
      <c r="EU90" s="31"/>
      <c r="EV90" s="31"/>
      <c r="EW90" s="31"/>
      <c r="EX90" s="31"/>
      <c r="EY90" s="31"/>
      <c r="EZ90" s="31"/>
      <c r="FA90" s="31"/>
      <c r="FB90" s="31"/>
      <c r="FC90" s="31"/>
      <c r="FD90" s="31"/>
      <c r="FE90" s="31"/>
      <c r="FF90" s="31"/>
      <c r="FG90" s="31"/>
      <c r="FH90" s="31"/>
      <c r="FI90" s="31"/>
      <c r="FJ90" s="31"/>
      <c r="FK90" s="31"/>
      <c r="FL90" s="31"/>
      <c r="FM90" s="31"/>
      <c r="FN90" s="31"/>
      <c r="FO90" s="31"/>
      <c r="FP90" s="31"/>
      <c r="FQ90" s="31"/>
      <c r="FR90" s="31"/>
      <c r="FS90" s="31"/>
      <c r="FT90" s="31"/>
      <c r="FU90" s="31"/>
      <c r="FV90" s="31"/>
      <c r="FW90" s="31"/>
      <c r="FX90" s="31"/>
      <c r="FY90" s="31"/>
      <c r="FZ90" s="31"/>
      <c r="GA90" s="31"/>
      <c r="GB90" s="31"/>
      <c r="GC90" s="31"/>
      <c r="GD90" s="31"/>
      <c r="GE90" s="31"/>
      <c r="GF90" s="31"/>
      <c r="GG90" s="31"/>
      <c r="GH90" s="31"/>
      <c r="GI90" s="31"/>
      <c r="GJ90" s="31"/>
      <c r="GK90" s="31"/>
      <c r="GL90" s="31"/>
      <c r="GM90" s="31"/>
      <c r="GN90" s="31"/>
      <c r="GO90" s="31"/>
      <c r="GP90" s="31"/>
      <c r="GQ90" s="31"/>
      <c r="GR90" s="31"/>
      <c r="GS90" s="31"/>
      <c r="GT90" s="31"/>
      <c r="GU90" s="31"/>
      <c r="GV90" s="31"/>
      <c r="GW90" s="31"/>
      <c r="GX90" s="31"/>
      <c r="GY90" s="31"/>
      <c r="GZ90" s="31"/>
      <c r="HA90" s="31"/>
      <c r="HB90" s="31"/>
      <c r="HC90" s="31"/>
      <c r="HD90" s="31"/>
      <c r="HE90" s="31"/>
      <c r="HF90" s="31"/>
      <c r="HG90" s="31"/>
      <c r="HH90" s="31"/>
      <c r="HI90" s="31"/>
      <c r="HJ90" s="31"/>
      <c r="HK90" s="31"/>
      <c r="HL90" s="31"/>
      <c r="HM90" s="31"/>
      <c r="HN90" s="31"/>
      <c r="HO90" s="31"/>
      <c r="HP90" s="31"/>
      <c r="HQ90" s="31"/>
      <c r="HR90" s="31"/>
      <c r="HS90" s="31"/>
      <c r="HT90" s="31"/>
      <c r="HU90" s="31"/>
      <c r="HV90" s="31"/>
      <c r="HW90" s="31"/>
      <c r="HX90" s="31"/>
      <c r="HY90" s="31"/>
      <c r="HZ90" s="31"/>
      <c r="IA90" s="31"/>
      <c r="IB90" s="31"/>
      <c r="IC90" s="31"/>
      <c r="ID90" s="31"/>
      <c r="IE90" s="31"/>
      <c r="IF90" s="31"/>
      <c r="IG90" s="31"/>
      <c r="IH90" s="31"/>
      <c r="II90" s="31"/>
      <c r="IJ90" s="31"/>
      <c r="IK90" s="31"/>
      <c r="IL90" s="31"/>
      <c r="IM90" s="31"/>
      <c r="IN90" s="31"/>
      <c r="IO90" s="31"/>
      <c r="IP90" s="31"/>
      <c r="IQ90" s="31"/>
      <c r="IR90" s="31"/>
      <c r="IS90" s="31"/>
      <c r="IT90" s="31"/>
      <c r="IU90" s="31"/>
      <c r="IV90" s="31"/>
    </row>
    <row r="91" spans="2:256" ht="10.5">
      <c r="B91" s="21" t="str">
        <f>+B29</f>
        <v>Fuente: Superintendencia de Salud, Archivo Maestro de Beneficiarios.</v>
      </c>
      <c r="C91" s="14"/>
      <c r="D91" s="14"/>
      <c r="E91" s="14"/>
      <c r="F91" s="14"/>
      <c r="G91" s="14"/>
      <c r="H91" s="14"/>
      <c r="I91" s="14"/>
      <c r="J91" s="14"/>
      <c r="K91" s="14"/>
      <c r="L91" s="21" t="s">
        <v>1</v>
      </c>
      <c r="M91" s="21" t="s">
        <v>1</v>
      </c>
      <c r="N91" s="21" t="s">
        <v>1</v>
      </c>
      <c r="O91" s="21" t="s">
        <v>1</v>
      </c>
      <c r="P91" s="14"/>
      <c r="Q91" s="14"/>
      <c r="R91" s="21" t="s">
        <v>1</v>
      </c>
      <c r="S91" s="21"/>
      <c r="T91" s="21" t="s">
        <v>1</v>
      </c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  <c r="CO91" s="31"/>
      <c r="CP91" s="31"/>
      <c r="CQ91" s="31"/>
      <c r="CR91" s="31"/>
      <c r="CS91" s="31"/>
      <c r="CT91" s="31"/>
      <c r="CU91" s="31"/>
      <c r="CV91" s="31"/>
      <c r="CW91" s="31"/>
      <c r="CX91" s="31"/>
      <c r="CY91" s="31"/>
      <c r="CZ91" s="31"/>
      <c r="DA91" s="31"/>
      <c r="DB91" s="31"/>
      <c r="DC91" s="31"/>
      <c r="DD91" s="31"/>
      <c r="DE91" s="31"/>
      <c r="DF91" s="31"/>
      <c r="DG91" s="31"/>
      <c r="DH91" s="31"/>
      <c r="DI91" s="31"/>
      <c r="DJ91" s="31"/>
      <c r="DK91" s="31"/>
      <c r="DL91" s="31"/>
      <c r="DM91" s="31"/>
      <c r="DN91" s="31"/>
      <c r="DO91" s="31"/>
      <c r="DP91" s="31"/>
      <c r="DQ91" s="31"/>
      <c r="DR91" s="31"/>
      <c r="DS91" s="31"/>
      <c r="DT91" s="31"/>
      <c r="DU91" s="31"/>
      <c r="DV91" s="31"/>
      <c r="DW91" s="31"/>
      <c r="DX91" s="31"/>
      <c r="DY91" s="31"/>
      <c r="DZ91" s="31"/>
      <c r="EA91" s="31"/>
      <c r="EB91" s="31"/>
      <c r="EC91" s="31"/>
      <c r="ED91" s="31"/>
      <c r="EE91" s="31"/>
      <c r="EF91" s="31"/>
      <c r="EG91" s="31"/>
      <c r="EH91" s="31"/>
      <c r="EI91" s="31"/>
      <c r="EJ91" s="31"/>
      <c r="EK91" s="31"/>
      <c r="EL91" s="31"/>
      <c r="EM91" s="31"/>
      <c r="EN91" s="31"/>
      <c r="EO91" s="31"/>
      <c r="EP91" s="31"/>
      <c r="EQ91" s="31"/>
      <c r="ER91" s="31"/>
      <c r="ES91" s="31"/>
      <c r="ET91" s="31"/>
      <c r="EU91" s="31"/>
      <c r="EV91" s="31"/>
      <c r="EW91" s="31"/>
      <c r="EX91" s="31"/>
      <c r="EY91" s="31"/>
      <c r="EZ91" s="31"/>
      <c r="FA91" s="31"/>
      <c r="FB91" s="31"/>
      <c r="FC91" s="31"/>
      <c r="FD91" s="31"/>
      <c r="FE91" s="31"/>
      <c r="FF91" s="31"/>
      <c r="FG91" s="31"/>
      <c r="FH91" s="31"/>
      <c r="FI91" s="31"/>
      <c r="FJ91" s="31"/>
      <c r="FK91" s="31"/>
      <c r="FL91" s="31"/>
      <c r="FM91" s="31"/>
      <c r="FN91" s="31"/>
      <c r="FO91" s="31"/>
      <c r="FP91" s="31"/>
      <c r="FQ91" s="31"/>
      <c r="FR91" s="31"/>
      <c r="FS91" s="31"/>
      <c r="FT91" s="31"/>
      <c r="FU91" s="31"/>
      <c r="FV91" s="31"/>
      <c r="FW91" s="31"/>
      <c r="FX91" s="31"/>
      <c r="FY91" s="31"/>
      <c r="FZ91" s="31"/>
      <c r="GA91" s="31"/>
      <c r="GB91" s="31"/>
      <c r="GC91" s="31"/>
      <c r="GD91" s="31"/>
      <c r="GE91" s="31"/>
      <c r="GF91" s="31"/>
      <c r="GG91" s="31"/>
      <c r="GH91" s="31"/>
      <c r="GI91" s="31"/>
      <c r="GJ91" s="31"/>
      <c r="GK91" s="31"/>
      <c r="GL91" s="31"/>
      <c r="GM91" s="31"/>
      <c r="GN91" s="31"/>
      <c r="GO91" s="31"/>
      <c r="GP91" s="31"/>
      <c r="GQ91" s="31"/>
      <c r="GR91" s="31"/>
      <c r="GS91" s="31"/>
      <c r="GT91" s="31"/>
      <c r="GU91" s="31"/>
      <c r="GV91" s="31"/>
      <c r="GW91" s="31"/>
      <c r="GX91" s="31"/>
      <c r="GY91" s="31"/>
      <c r="GZ91" s="31"/>
      <c r="HA91" s="31"/>
      <c r="HB91" s="31"/>
      <c r="HC91" s="31"/>
      <c r="HD91" s="31"/>
      <c r="HE91" s="31"/>
      <c r="HF91" s="31"/>
      <c r="HG91" s="31"/>
      <c r="HH91" s="31"/>
      <c r="HI91" s="31"/>
      <c r="HJ91" s="31"/>
      <c r="HK91" s="31"/>
      <c r="HL91" s="31"/>
      <c r="HM91" s="31"/>
      <c r="HN91" s="31"/>
      <c r="HO91" s="31"/>
      <c r="HP91" s="31"/>
      <c r="HQ91" s="31"/>
      <c r="HR91" s="31"/>
      <c r="HS91" s="31"/>
      <c r="HT91" s="31"/>
      <c r="HU91" s="31"/>
      <c r="HV91" s="31"/>
      <c r="HW91" s="31"/>
      <c r="HX91" s="31"/>
      <c r="HY91" s="31"/>
      <c r="HZ91" s="31"/>
      <c r="IA91" s="31"/>
      <c r="IB91" s="31"/>
      <c r="IC91" s="31"/>
      <c r="ID91" s="31"/>
      <c r="IE91" s="31"/>
      <c r="IF91" s="31"/>
      <c r="IG91" s="31"/>
      <c r="IH91" s="31"/>
      <c r="II91" s="31"/>
      <c r="IJ91" s="31"/>
      <c r="IK91" s="31"/>
      <c r="IL91" s="31"/>
      <c r="IM91" s="31"/>
      <c r="IN91" s="31"/>
      <c r="IO91" s="31"/>
      <c r="IP91" s="31"/>
      <c r="IQ91" s="31"/>
      <c r="IR91" s="31"/>
      <c r="IS91" s="31"/>
      <c r="IT91" s="31"/>
      <c r="IU91" s="31"/>
      <c r="IV91" s="31"/>
    </row>
    <row r="92" spans="2:256" ht="10.5">
      <c r="B92" s="21" t="str">
        <f>+B30</f>
        <v>(*) Son aquellos datos que no presentan información en el campo edad.</v>
      </c>
      <c r="C92" s="14"/>
      <c r="D92" s="14"/>
      <c r="E92" s="14"/>
      <c r="F92" s="14"/>
      <c r="G92" s="14"/>
      <c r="H92" s="14"/>
      <c r="I92" s="14"/>
      <c r="J92" s="14"/>
      <c r="K92" s="14"/>
      <c r="L92" s="21" t="s">
        <v>1</v>
      </c>
      <c r="M92" s="21" t="s">
        <v>1</v>
      </c>
      <c r="N92" s="21" t="s">
        <v>1</v>
      </c>
      <c r="O92" s="21" t="s">
        <v>1</v>
      </c>
      <c r="P92" s="14"/>
      <c r="Q92" s="14"/>
      <c r="R92" s="21" t="s">
        <v>1</v>
      </c>
      <c r="S92" s="21"/>
      <c r="T92" s="21" t="s">
        <v>1</v>
      </c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  <c r="CO92" s="31"/>
      <c r="CP92" s="31"/>
      <c r="CQ92" s="31"/>
      <c r="CR92" s="31"/>
      <c r="CS92" s="31"/>
      <c r="CT92" s="31"/>
      <c r="CU92" s="31"/>
      <c r="CV92" s="31"/>
      <c r="CW92" s="31"/>
      <c r="CX92" s="31"/>
      <c r="CY92" s="31"/>
      <c r="CZ92" s="31"/>
      <c r="DA92" s="31"/>
      <c r="DB92" s="31"/>
      <c r="DC92" s="31"/>
      <c r="DD92" s="31"/>
      <c r="DE92" s="31"/>
      <c r="DF92" s="31"/>
      <c r="DG92" s="31"/>
      <c r="DH92" s="31"/>
      <c r="DI92" s="31"/>
      <c r="DJ92" s="31"/>
      <c r="DK92" s="31"/>
      <c r="DL92" s="31"/>
      <c r="DM92" s="31"/>
      <c r="DN92" s="31"/>
      <c r="DO92" s="31"/>
      <c r="DP92" s="31"/>
      <c r="DQ92" s="31"/>
      <c r="DR92" s="31"/>
      <c r="DS92" s="31"/>
      <c r="DT92" s="31"/>
      <c r="DU92" s="31"/>
      <c r="DV92" s="31"/>
      <c r="DW92" s="31"/>
      <c r="DX92" s="31"/>
      <c r="DY92" s="31"/>
      <c r="DZ92" s="31"/>
      <c r="EA92" s="31"/>
      <c r="EB92" s="31"/>
      <c r="EC92" s="31"/>
      <c r="ED92" s="31"/>
      <c r="EE92" s="31"/>
      <c r="EF92" s="31"/>
      <c r="EG92" s="31"/>
      <c r="EH92" s="31"/>
      <c r="EI92" s="31"/>
      <c r="EJ92" s="31"/>
      <c r="EK92" s="31"/>
      <c r="EL92" s="31"/>
      <c r="EM92" s="31"/>
      <c r="EN92" s="31"/>
      <c r="EO92" s="31"/>
      <c r="EP92" s="31"/>
      <c r="EQ92" s="31"/>
      <c r="ER92" s="31"/>
      <c r="ES92" s="31"/>
      <c r="ET92" s="31"/>
      <c r="EU92" s="31"/>
      <c r="EV92" s="31"/>
      <c r="EW92" s="31"/>
      <c r="EX92" s="31"/>
      <c r="EY92" s="31"/>
      <c r="EZ92" s="31"/>
      <c r="FA92" s="31"/>
      <c r="FB92" s="31"/>
      <c r="FC92" s="31"/>
      <c r="FD92" s="31"/>
      <c r="FE92" s="31"/>
      <c r="FF92" s="31"/>
      <c r="FG92" s="31"/>
      <c r="FH92" s="31"/>
      <c r="FI92" s="31"/>
      <c r="FJ92" s="31"/>
      <c r="FK92" s="31"/>
      <c r="FL92" s="31"/>
      <c r="FM92" s="31"/>
      <c r="FN92" s="31"/>
      <c r="FO92" s="31"/>
      <c r="FP92" s="31"/>
      <c r="FQ92" s="31"/>
      <c r="FR92" s="31"/>
      <c r="FS92" s="31"/>
      <c r="FT92" s="31"/>
      <c r="FU92" s="31"/>
      <c r="FV92" s="31"/>
      <c r="FW92" s="31"/>
      <c r="FX92" s="31"/>
      <c r="FY92" s="31"/>
      <c r="FZ92" s="31"/>
      <c r="GA92" s="31"/>
      <c r="GB92" s="31"/>
      <c r="GC92" s="31"/>
      <c r="GD92" s="31"/>
      <c r="GE92" s="31"/>
      <c r="GF92" s="31"/>
      <c r="GG92" s="31"/>
      <c r="GH92" s="31"/>
      <c r="GI92" s="31"/>
      <c r="GJ92" s="31"/>
      <c r="GK92" s="31"/>
      <c r="GL92" s="31"/>
      <c r="GM92" s="31"/>
      <c r="GN92" s="31"/>
      <c r="GO92" s="31"/>
      <c r="GP92" s="31"/>
      <c r="GQ92" s="31"/>
      <c r="GR92" s="31"/>
      <c r="GS92" s="31"/>
      <c r="GT92" s="31"/>
      <c r="GU92" s="31"/>
      <c r="GV92" s="31"/>
      <c r="GW92" s="31"/>
      <c r="GX92" s="31"/>
      <c r="GY92" s="31"/>
      <c r="GZ92" s="31"/>
      <c r="HA92" s="31"/>
      <c r="HB92" s="31"/>
      <c r="HC92" s="31"/>
      <c r="HD92" s="31"/>
      <c r="HE92" s="31"/>
      <c r="HF92" s="31"/>
      <c r="HG92" s="31"/>
      <c r="HH92" s="31"/>
      <c r="HI92" s="31"/>
      <c r="HJ92" s="31"/>
      <c r="HK92" s="31"/>
      <c r="HL92" s="31"/>
      <c r="HM92" s="31"/>
      <c r="HN92" s="31"/>
      <c r="HO92" s="31"/>
      <c r="HP92" s="31"/>
      <c r="HQ92" s="31"/>
      <c r="HR92" s="31"/>
      <c r="HS92" s="31"/>
      <c r="HT92" s="31"/>
      <c r="HU92" s="31"/>
      <c r="HV92" s="31"/>
      <c r="HW92" s="31"/>
      <c r="HX92" s="31"/>
      <c r="HY92" s="31"/>
      <c r="HZ92" s="31"/>
      <c r="IA92" s="31"/>
      <c r="IB92" s="31"/>
      <c r="IC92" s="31"/>
      <c r="ID92" s="31"/>
      <c r="IE92" s="31"/>
      <c r="IF92" s="31"/>
      <c r="IG92" s="31"/>
      <c r="IH92" s="31"/>
      <c r="II92" s="31"/>
      <c r="IJ92" s="31"/>
      <c r="IK92" s="31"/>
      <c r="IL92" s="31"/>
      <c r="IM92" s="31"/>
      <c r="IN92" s="31"/>
      <c r="IO92" s="31"/>
      <c r="IP92" s="31"/>
      <c r="IQ92" s="31"/>
      <c r="IR92" s="31"/>
      <c r="IS92" s="31"/>
      <c r="IT92" s="31"/>
      <c r="IU92" s="31"/>
      <c r="IV92" s="31"/>
    </row>
    <row r="93" spans="2:256" ht="10.5">
      <c r="B93" s="21"/>
      <c r="C93" s="14"/>
      <c r="D93" s="14"/>
      <c r="E93" s="14"/>
      <c r="F93" s="14"/>
      <c r="G93" s="14"/>
      <c r="H93" s="14"/>
      <c r="I93" s="14"/>
      <c r="J93" s="14"/>
      <c r="K93" s="14"/>
      <c r="L93" s="21"/>
      <c r="M93" s="21"/>
      <c r="N93" s="21"/>
      <c r="O93" s="21"/>
      <c r="P93" s="14"/>
      <c r="Q93" s="14"/>
      <c r="R93" s="21"/>
      <c r="S93" s="21"/>
      <c r="T93" s="2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  <c r="CO93" s="31"/>
      <c r="CP93" s="31"/>
      <c r="CQ93" s="31"/>
      <c r="CR93" s="31"/>
      <c r="CS93" s="31"/>
      <c r="CT93" s="31"/>
      <c r="CU93" s="31"/>
      <c r="CV93" s="31"/>
      <c r="CW93" s="31"/>
      <c r="CX93" s="31"/>
      <c r="CY93" s="31"/>
      <c r="CZ93" s="31"/>
      <c r="DA93" s="31"/>
      <c r="DB93" s="31"/>
      <c r="DC93" s="31"/>
      <c r="DD93" s="31"/>
      <c r="DE93" s="31"/>
      <c r="DF93" s="31"/>
      <c r="DG93" s="31"/>
      <c r="DH93" s="31"/>
      <c r="DI93" s="31"/>
      <c r="DJ93" s="31"/>
      <c r="DK93" s="31"/>
      <c r="DL93" s="31"/>
      <c r="DM93" s="31"/>
      <c r="DN93" s="31"/>
      <c r="DO93" s="31"/>
      <c r="DP93" s="31"/>
      <c r="DQ93" s="31"/>
      <c r="DR93" s="31"/>
      <c r="DS93" s="31"/>
      <c r="DT93" s="31"/>
      <c r="DU93" s="31"/>
      <c r="DV93" s="31"/>
      <c r="DW93" s="31"/>
      <c r="DX93" s="31"/>
      <c r="DY93" s="31"/>
      <c r="DZ93" s="31"/>
      <c r="EA93" s="31"/>
      <c r="EB93" s="31"/>
      <c r="EC93" s="31"/>
      <c r="ED93" s="31"/>
      <c r="EE93" s="31"/>
      <c r="EF93" s="31"/>
      <c r="EG93" s="31"/>
      <c r="EH93" s="31"/>
      <c r="EI93" s="31"/>
      <c r="EJ93" s="31"/>
      <c r="EK93" s="31"/>
      <c r="EL93" s="31"/>
      <c r="EM93" s="31"/>
      <c r="EN93" s="31"/>
      <c r="EO93" s="31"/>
      <c r="EP93" s="31"/>
      <c r="EQ93" s="31"/>
      <c r="ER93" s="31"/>
      <c r="ES93" s="31"/>
      <c r="ET93" s="31"/>
      <c r="EU93" s="31"/>
      <c r="EV93" s="31"/>
      <c r="EW93" s="31"/>
      <c r="EX93" s="31"/>
      <c r="EY93" s="31"/>
      <c r="EZ93" s="31"/>
      <c r="FA93" s="31"/>
      <c r="FB93" s="31"/>
      <c r="FC93" s="31"/>
      <c r="FD93" s="31"/>
      <c r="FE93" s="31"/>
      <c r="FF93" s="31"/>
      <c r="FG93" s="31"/>
      <c r="FH93" s="31"/>
      <c r="FI93" s="31"/>
      <c r="FJ93" s="31"/>
      <c r="FK93" s="31"/>
      <c r="FL93" s="31"/>
      <c r="FM93" s="31"/>
      <c r="FN93" s="31"/>
      <c r="FO93" s="31"/>
      <c r="FP93" s="31"/>
      <c r="FQ93" s="31"/>
      <c r="FR93" s="31"/>
      <c r="FS93" s="31"/>
      <c r="FT93" s="31"/>
      <c r="FU93" s="31"/>
      <c r="FV93" s="31"/>
      <c r="FW93" s="31"/>
      <c r="FX93" s="31"/>
      <c r="FY93" s="31"/>
      <c r="FZ93" s="31"/>
      <c r="GA93" s="31"/>
      <c r="GB93" s="31"/>
      <c r="GC93" s="31"/>
      <c r="GD93" s="31"/>
      <c r="GE93" s="31"/>
      <c r="GF93" s="31"/>
      <c r="GG93" s="31"/>
      <c r="GH93" s="31"/>
      <c r="GI93" s="31"/>
      <c r="GJ93" s="31"/>
      <c r="GK93" s="31"/>
      <c r="GL93" s="31"/>
      <c r="GM93" s="31"/>
      <c r="GN93" s="31"/>
      <c r="GO93" s="31"/>
      <c r="GP93" s="31"/>
      <c r="GQ93" s="31"/>
      <c r="GR93" s="31"/>
      <c r="GS93" s="31"/>
      <c r="GT93" s="31"/>
      <c r="GU93" s="31"/>
      <c r="GV93" s="31"/>
      <c r="GW93" s="31"/>
      <c r="GX93" s="31"/>
      <c r="GY93" s="31"/>
      <c r="GZ93" s="31"/>
      <c r="HA93" s="31"/>
      <c r="HB93" s="31"/>
      <c r="HC93" s="31"/>
      <c r="HD93" s="31"/>
      <c r="HE93" s="31"/>
      <c r="HF93" s="31"/>
      <c r="HG93" s="31"/>
      <c r="HH93" s="31"/>
      <c r="HI93" s="31"/>
      <c r="HJ93" s="31"/>
      <c r="HK93" s="31"/>
      <c r="HL93" s="31"/>
      <c r="HM93" s="31"/>
      <c r="HN93" s="31"/>
      <c r="HO93" s="31"/>
      <c r="HP93" s="31"/>
      <c r="HQ93" s="31"/>
      <c r="HR93" s="31"/>
      <c r="HS93" s="31"/>
      <c r="HT93" s="31"/>
      <c r="HU93" s="31"/>
      <c r="HV93" s="31"/>
      <c r="HW93" s="31"/>
      <c r="HX93" s="31"/>
      <c r="HY93" s="31"/>
      <c r="HZ93" s="31"/>
      <c r="IA93" s="31"/>
      <c r="IB93" s="31"/>
      <c r="IC93" s="31"/>
      <c r="ID93" s="31"/>
      <c r="IE93" s="31"/>
      <c r="IF93" s="31"/>
      <c r="IG93" s="31"/>
      <c r="IH93" s="31"/>
      <c r="II93" s="31"/>
      <c r="IJ93" s="31"/>
      <c r="IK93" s="31"/>
      <c r="IL93" s="31"/>
      <c r="IM93" s="31"/>
      <c r="IN93" s="31"/>
      <c r="IO93" s="31"/>
      <c r="IP93" s="31"/>
      <c r="IQ93" s="31"/>
      <c r="IR93" s="31"/>
      <c r="IS93" s="31"/>
      <c r="IT93" s="31"/>
      <c r="IU93" s="31"/>
      <c r="IV93" s="31"/>
    </row>
    <row r="94" spans="1:20" ht="14.25">
      <c r="A94" s="10" t="s">
        <v>224</v>
      </c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</row>
    <row r="95" ht="10.5"/>
    <row r="96" ht="10.5"/>
    <row r="97" ht="10.5"/>
    <row r="98" ht="10.5"/>
    <row r="99" ht="10.5"/>
    <row r="100" ht="10.5"/>
    <row r="101" ht="10.5"/>
    <row r="102" ht="10.5"/>
    <row r="103" ht="10.5"/>
    <row r="104" ht="10.5"/>
    <row r="105" ht="10.5"/>
    <row r="106" ht="10.5"/>
    <row r="107" ht="10.5"/>
    <row r="108" ht="10.5"/>
    <row r="109" ht="10.5"/>
    <row r="110" ht="10.5"/>
  </sheetData>
  <sheetProtection/>
  <mergeCells count="13">
    <mergeCell ref="A63:T63"/>
    <mergeCell ref="B64:T64"/>
    <mergeCell ref="B65:T65"/>
    <mergeCell ref="A94:T94"/>
    <mergeCell ref="C67:R67"/>
    <mergeCell ref="C36:R36"/>
    <mergeCell ref="B34:T34"/>
    <mergeCell ref="A1:T1"/>
    <mergeCell ref="A32:T32"/>
    <mergeCell ref="B2:T2"/>
    <mergeCell ref="B3:T3"/>
    <mergeCell ref="C5:R5"/>
    <mergeCell ref="B33:T33"/>
  </mergeCells>
  <hyperlinks>
    <hyperlink ref="A1" location="Indice!A1" display="Volver"/>
    <hyperlink ref="A32" location="Indice!A1" display="Volver"/>
    <hyperlink ref="A63" location="Indice!A1" display="Volver"/>
    <hyperlink ref="A94" location="Indice!A1" display="Volver"/>
  </hyperlinks>
  <printOptions horizontalCentered="1" verticalCentered="1"/>
  <pageMargins left="0.3937007874015748" right="0.3937007874015748" top="0.1968503937007874" bottom="0.1968503937007874" header="0" footer="0"/>
  <pageSetup fitToHeight="1" fitToWidth="1" horizontalDpi="600" verticalDpi="600" orientation="landscape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jneira</dc:creator>
  <cp:keywords/>
  <dc:description/>
  <cp:lastModifiedBy>jneira</cp:lastModifiedBy>
  <cp:lastPrinted>2012-04-04T15:08:04Z</cp:lastPrinted>
  <dcterms:created xsi:type="dcterms:W3CDTF">2001-09-05T03:59:06Z</dcterms:created>
  <dcterms:modified xsi:type="dcterms:W3CDTF">2012-04-04T15:28:33Z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